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65" r:id="rId1"/>
    <sheet name="výdaje" sheetId="66" r:id="rId2"/>
  </sheets>
  <definedNames>
    <definedName name="_xlnm.Print_Area" localSheetId="0">příjmy!$A$1:$J$130</definedName>
    <definedName name="_xlnm.Print_Area" localSheetId="1">výdaje!$A$1:$M$318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9" i="65" l="1"/>
  <c r="J94" i="65" l="1"/>
  <c r="J110" i="65" s="1"/>
  <c r="J114" i="65"/>
  <c r="M299" i="66" l="1"/>
  <c r="M298" i="66"/>
  <c r="L299" i="66"/>
  <c r="K299" i="66"/>
  <c r="J299" i="66"/>
  <c r="L295" i="66"/>
  <c r="K295" i="66"/>
  <c r="J295" i="66"/>
  <c r="M284" i="66"/>
  <c r="L284" i="66"/>
  <c r="K284" i="66"/>
  <c r="J284" i="66"/>
  <c r="L298" i="66"/>
  <c r="K298" i="66"/>
  <c r="J298" i="66"/>
  <c r="M205" i="66"/>
  <c r="L205" i="66"/>
  <c r="K205" i="66"/>
  <c r="J205" i="66"/>
  <c r="M58" i="66"/>
  <c r="L58" i="66"/>
  <c r="K58" i="66"/>
  <c r="J58" i="66"/>
  <c r="M300" i="66" l="1"/>
  <c r="M294" i="66"/>
  <c r="M288" i="66"/>
  <c r="M286" i="66"/>
  <c r="M282" i="66"/>
  <c r="M280" i="66"/>
  <c r="M277" i="66"/>
  <c r="M269" i="66"/>
  <c r="M266" i="66"/>
  <c r="M261" i="66"/>
  <c r="M257" i="66"/>
  <c r="M255" i="66"/>
  <c r="M252" i="66"/>
  <c r="M224" i="66"/>
  <c r="M219" i="66"/>
  <c r="M216" i="66"/>
  <c r="M211" i="66"/>
  <c r="M200" i="66"/>
  <c r="M195" i="66"/>
  <c r="M193" i="66"/>
  <c r="M191" i="66"/>
  <c r="M189" i="66"/>
  <c r="M186" i="66"/>
  <c r="M183" i="66"/>
  <c r="M176" i="66"/>
  <c r="M169" i="66"/>
  <c r="M162" i="66"/>
  <c r="M154" i="66"/>
  <c r="M152" i="66"/>
  <c r="M150" i="66"/>
  <c r="M113" i="66"/>
  <c r="M109" i="66"/>
  <c r="M92" i="66"/>
  <c r="M90" i="66"/>
  <c r="M86" i="66"/>
  <c r="M81" i="66"/>
  <c r="M77" i="66"/>
  <c r="M71" i="66"/>
  <c r="M52" i="66"/>
  <c r="M50" i="66"/>
  <c r="M47" i="66"/>
  <c r="M37" i="66"/>
  <c r="M30" i="66"/>
  <c r="M28" i="66"/>
  <c r="M22" i="66"/>
  <c r="M20" i="66"/>
  <c r="M18" i="66"/>
  <c r="M13" i="66"/>
  <c r="K300" i="66"/>
  <c r="L266" i="66"/>
  <c r="L37" i="66"/>
  <c r="K294" i="66"/>
  <c r="K288" i="66"/>
  <c r="K286" i="66"/>
  <c r="K282" i="66"/>
  <c r="K280" i="66"/>
  <c r="K277" i="66"/>
  <c r="K269" i="66"/>
  <c r="K266" i="66"/>
  <c r="K261" i="66"/>
  <c r="K257" i="66"/>
  <c r="K255" i="66"/>
  <c r="K252" i="66"/>
  <c r="K224" i="66"/>
  <c r="K219" i="66"/>
  <c r="K216" i="66"/>
  <c r="K211" i="66"/>
  <c r="K200" i="66"/>
  <c r="K195" i="66"/>
  <c r="K193" i="66"/>
  <c r="K191" i="66"/>
  <c r="K189" i="66"/>
  <c r="K186" i="66"/>
  <c r="K183" i="66"/>
  <c r="K176" i="66"/>
  <c r="K225" i="66" s="1"/>
  <c r="K169" i="66"/>
  <c r="K162" i="66"/>
  <c r="K154" i="66"/>
  <c r="K152" i="66"/>
  <c r="K150" i="66"/>
  <c r="K113" i="66"/>
  <c r="K109" i="66"/>
  <c r="K92" i="66"/>
  <c r="K90" i="66"/>
  <c r="K86" i="66"/>
  <c r="K81" i="66"/>
  <c r="K77" i="66"/>
  <c r="K71" i="66"/>
  <c r="K52" i="66"/>
  <c r="K50" i="66"/>
  <c r="K47" i="66"/>
  <c r="K37" i="66"/>
  <c r="K30" i="66"/>
  <c r="K28" i="66"/>
  <c r="K22" i="66"/>
  <c r="K20" i="66"/>
  <c r="K18" i="66"/>
  <c r="K13" i="66"/>
  <c r="M295" i="66" l="1"/>
  <c r="K114" i="66"/>
  <c r="K270" i="66"/>
  <c r="K59" i="66"/>
  <c r="K296" i="66" s="1"/>
  <c r="M270" i="66"/>
  <c r="K170" i="66"/>
  <c r="M225" i="66"/>
  <c r="M170" i="66"/>
  <c r="M114" i="66"/>
  <c r="M59" i="66"/>
  <c r="J170" i="66"/>
  <c r="L154" i="66"/>
  <c r="J154" i="66"/>
  <c r="L294" i="66"/>
  <c r="J294" i="66"/>
  <c r="L288" i="66"/>
  <c r="J288" i="66"/>
  <c r="L286" i="66"/>
  <c r="J286" i="66"/>
  <c r="L282" i="66"/>
  <c r="J282" i="66"/>
  <c r="L280" i="66"/>
  <c r="J280" i="66"/>
  <c r="L277" i="66"/>
  <c r="J277" i="66"/>
  <c r="L269" i="66"/>
  <c r="J269" i="66"/>
  <c r="J266" i="66"/>
  <c r="L261" i="66"/>
  <c r="J261" i="66"/>
  <c r="L257" i="66"/>
  <c r="J257" i="66"/>
  <c r="L255" i="66"/>
  <c r="J255" i="66"/>
  <c r="L252" i="66"/>
  <c r="J252" i="66"/>
  <c r="L224" i="66"/>
  <c r="J224" i="66"/>
  <c r="L219" i="66"/>
  <c r="J219" i="66"/>
  <c r="L216" i="66"/>
  <c r="J216" i="66"/>
  <c r="L211" i="66"/>
  <c r="J211" i="66"/>
  <c r="L200" i="66"/>
  <c r="J200" i="66"/>
  <c r="L195" i="66"/>
  <c r="J195" i="66"/>
  <c r="L193" i="66"/>
  <c r="J193" i="66"/>
  <c r="L191" i="66"/>
  <c r="J191" i="66"/>
  <c r="L189" i="66"/>
  <c r="J189" i="66"/>
  <c r="L186" i="66"/>
  <c r="J186" i="66"/>
  <c r="L183" i="66"/>
  <c r="J183" i="66"/>
  <c r="L176" i="66"/>
  <c r="J176" i="66"/>
  <c r="L169" i="66"/>
  <c r="J169" i="66"/>
  <c r="L162" i="66"/>
  <c r="J162" i="66"/>
  <c r="L152" i="66"/>
  <c r="J152" i="66"/>
  <c r="L150" i="66"/>
  <c r="L170" i="66" s="1"/>
  <c r="J150" i="66"/>
  <c r="L113" i="66"/>
  <c r="J113" i="66"/>
  <c r="L109" i="66"/>
  <c r="J109" i="66"/>
  <c r="L92" i="66"/>
  <c r="J92" i="66"/>
  <c r="L90" i="66"/>
  <c r="J90" i="66"/>
  <c r="L86" i="66"/>
  <c r="J86" i="66"/>
  <c r="L81" i="66"/>
  <c r="J81" i="66"/>
  <c r="L77" i="66"/>
  <c r="J77" i="66"/>
  <c r="L71" i="66"/>
  <c r="J71" i="66"/>
  <c r="L52" i="66"/>
  <c r="J52" i="66"/>
  <c r="L50" i="66"/>
  <c r="J50" i="66"/>
  <c r="L47" i="66"/>
  <c r="J47" i="66"/>
  <c r="J37" i="66"/>
  <c r="L30" i="66"/>
  <c r="J30" i="66"/>
  <c r="L28" i="66"/>
  <c r="J28" i="66"/>
  <c r="L22" i="66"/>
  <c r="J22" i="66"/>
  <c r="L20" i="66"/>
  <c r="J20" i="66"/>
  <c r="L18" i="66"/>
  <c r="J18" i="66"/>
  <c r="L13" i="66"/>
  <c r="J13" i="66"/>
  <c r="K302" i="66" l="1"/>
  <c r="K305" i="66"/>
  <c r="J59" i="66"/>
  <c r="L114" i="66"/>
  <c r="J114" i="66"/>
  <c r="L59" i="66"/>
  <c r="J270" i="66"/>
  <c r="J300" i="66"/>
  <c r="J225" i="66"/>
  <c r="L270" i="66"/>
  <c r="L225" i="66"/>
  <c r="L300" i="66"/>
  <c r="M296" i="66"/>
  <c r="J36" i="65"/>
  <c r="M302" i="66" l="1"/>
  <c r="M305" i="66"/>
  <c r="L296" i="66"/>
  <c r="J296" i="66"/>
  <c r="J305" i="66" l="1"/>
  <c r="J302" i="66"/>
  <c r="L302" i="66"/>
  <c r="L305" i="66"/>
</calcChain>
</file>

<file path=xl/sharedStrings.xml><?xml version="1.0" encoding="utf-8"?>
<sst xmlns="http://schemas.openxmlformats.org/spreadsheetml/2006/main" count="1827" uniqueCount="383">
  <si>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</si>
  <si>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</si>
  <si>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</si>
  <si>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</si>
  <si>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</si>
  <si>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</si>
  <si>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</si>
  <si>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</si>
  <si>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</si>
  <si>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</si>
  <si>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</si>
  <si>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</si>
  <si>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</si>
  <si>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</si>
  <si>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</si>
  <si>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</si>
  <si>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</si>
  <si>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</si>
  <si>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</si>
  <si>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</si>
  <si>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</si>
  <si>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</si>
  <si>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</si>
  <si>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</si>
  <si>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</si>
  <si>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</si>
  <si>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</si>
  <si>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</si>
  <si>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</si>
  <si>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</si>
  <si>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</si>
  <si>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</si>
  <si>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</si>
  <si>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</si>
  <si>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</si>
  <si>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</si>
  <si>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</si>
  <si>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</si>
  <si>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</si>
  <si>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</si>
  <si>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</si>
  <si>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</si>
  <si>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</si>
  <si>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</si>
  <si>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</si>
  <si>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</si>
  <si>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</si>
  <si>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</si>
  <si>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</si>
  <si>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</si>
  <si>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</si>
  <si>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</si>
  <si>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</si>
  <si>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</si>
  <si>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</si>
  <si>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</si>
  <si>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</si>
  <si>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</si>
  <si>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</si>
  <si>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</si>
  <si>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</si>
  <si>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</si>
  <si>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</si>
  <si>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</si>
  <si>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</si>
  <si>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</si>
  <si>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</si>
  <si>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</si>
  <si>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</si>
  <si>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</si>
  <si>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</si>
  <si>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</si>
  <si>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</si>
  <si>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</si>
  <si>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</si>
  <si>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</si>
  <si>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</si>
  <si>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</si>
  <si>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</si>
  <si>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</si>
  <si>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</si>
  <si>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</si>
  <si>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</si>
  <si>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</si>
  <si>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</si>
  <si>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</si>
  <si>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</si>
  <si>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</si>
  <si>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</si>
  <si>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</si>
  <si>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</si>
  <si>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</si>
  <si>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</si>
  <si>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</si>
  <si>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</si>
  <si>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</si>
  <si>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</si>
  <si>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</si>
  <si>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</si>
  <si>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</si>
  <si>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</si>
  <si>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</si>
  <si>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</si>
  <si>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</si>
  <si>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</si>
  <si>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</si>
  <si>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</si>
  <si>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</si>
  <si>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</si>
  <si>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</si>
  <si>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</si>
  <si>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</si>
  <si>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</si>
  <si>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</si>
  <si>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</si>
  <si>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</si>
  <si>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</si>
  <si>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</si>
  <si>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Silnice</t>
  </si>
  <si>
    <t>2292</t>
  </si>
  <si>
    <t>5323</t>
  </si>
  <si>
    <t>dotace dopravní obslužnost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</si>
  <si>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</si>
  <si>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</si>
  <si>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</si>
  <si>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</si>
  <si>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</si>
  <si>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</si>
  <si>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</si>
  <si>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</si>
  <si>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</si>
  <si>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</si>
  <si>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</si>
  <si>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</si>
  <si>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</si>
  <si>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</si>
  <si>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</si>
  <si>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</si>
  <si>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</si>
  <si>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</si>
  <si>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</si>
  <si>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</si>
  <si>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</si>
  <si>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</si>
  <si>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</si>
  <si>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</si>
  <si>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</si>
  <si>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</si>
  <si>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</si>
  <si>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</si>
  <si>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</si>
  <si>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</si>
  <si>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</si>
  <si>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</si>
  <si>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</si>
  <si>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</si>
  <si>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</si>
  <si>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</si>
  <si>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</si>
  <si>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</si>
  <si>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</si>
  <si>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</si>
  <si>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</si>
  <si>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</si>
  <si>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</si>
  <si>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</si>
  <si>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</si>
  <si>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</si>
  <si>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</si>
  <si>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</si>
  <si>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</si>
  <si>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</si>
  <si>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</si>
  <si>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</si>
  <si>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</si>
  <si>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</si>
  <si>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</si>
  <si>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</si>
  <si>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</si>
  <si>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</si>
  <si>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</si>
  <si>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</si>
  <si>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</si>
  <si>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</si>
  <si>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</si>
  <si>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</si>
  <si>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</si>
  <si>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</si>
  <si>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</si>
  <si>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</si>
  <si>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</si>
  <si>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</si>
  <si>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</si>
  <si>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</si>
  <si>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</si>
  <si>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</si>
  <si>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</si>
  <si>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</si>
  <si>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</si>
  <si>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</si>
  <si>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</si>
  <si>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</si>
  <si>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</si>
  <si>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</si>
  <si>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</si>
  <si>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</si>
  <si>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</si>
  <si>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</si>
  <si>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</si>
  <si>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</si>
  <si>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</si>
  <si>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</si>
  <si>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</si>
  <si>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</si>
  <si>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</si>
  <si>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</si>
  <si>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</si>
  <si>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</si>
  <si>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</si>
  <si>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</si>
  <si>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</si>
  <si>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</si>
  <si>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</si>
  <si>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</si>
  <si>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</si>
  <si>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</si>
  <si>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</si>
  <si>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</si>
  <si>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</si>
  <si>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</si>
  <si>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</si>
  <si>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</si>
  <si>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</si>
  <si>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</si>
  <si>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</si>
  <si>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</si>
  <si>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</si>
  <si>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</si>
  <si>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</si>
  <si>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</si>
  <si>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</si>
  <si>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</si>
  <si>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</si>
  <si>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</si>
  <si>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</si>
  <si>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</si>
  <si>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</si>
  <si>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</si>
  <si>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</si>
  <si>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5154</t>
  </si>
  <si>
    <t>popl. za odpady</t>
  </si>
  <si>
    <t>5139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</si>
  <si>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</si>
  <si>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</si>
  <si>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</si>
  <si>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</si>
  <si>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</si>
  <si>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</si>
  <si>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</si>
  <si>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</si>
  <si>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</si>
  <si>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</si>
  <si>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</si>
  <si>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</si>
  <si>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</si>
  <si>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</si>
  <si>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příspěvek</t>
  </si>
  <si>
    <t>Ostatní služby a činnosti v oblasti sociální prevence</t>
  </si>
  <si>
    <t>5138</t>
  </si>
  <si>
    <t>zboží</t>
  </si>
  <si>
    <t>prodej zboží - tisk</t>
  </si>
  <si>
    <t>provize sazka</t>
  </si>
  <si>
    <t>2141</t>
  </si>
  <si>
    <t>Fond obnovy</t>
  </si>
  <si>
    <t>odvod do fondu obnovy</t>
  </si>
  <si>
    <t>2310</t>
  </si>
  <si>
    <t>2322</t>
  </si>
  <si>
    <t>3721</t>
  </si>
  <si>
    <t>3399</t>
  </si>
  <si>
    <t>6112</t>
  </si>
  <si>
    <t>5162</t>
  </si>
  <si>
    <t>3419</t>
  </si>
  <si>
    <t>3429</t>
  </si>
  <si>
    <t>3636</t>
  </si>
  <si>
    <t>schodek</t>
  </si>
  <si>
    <t>nájem ordinace</t>
  </si>
  <si>
    <t>Povinná krizová rezerva</t>
  </si>
  <si>
    <t>Krajské nemocnice</t>
  </si>
  <si>
    <t>6349</t>
  </si>
  <si>
    <t>el. Energie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</si>
  <si>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</si>
  <si>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</si>
  <si>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</si>
  <si>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</si>
  <si>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</si>
  <si>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</si>
  <si>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5221</t>
  </si>
  <si>
    <t>příspěvek hospic</t>
  </si>
  <si>
    <t>příspěvek Zdrav. Klaun</t>
  </si>
  <si>
    <t>Ost. spec. zdrav. péče</t>
  </si>
  <si>
    <t>5909</t>
  </si>
  <si>
    <t>nezařaz. neinv. výdaje</t>
  </si>
  <si>
    <t>Sociální fond</t>
  </si>
  <si>
    <t>5021</t>
  </si>
  <si>
    <t>3326</t>
  </si>
  <si>
    <t>kaplička Pavlovsko</t>
  </si>
  <si>
    <t>Obnova hodnot místního kulturního povědomí</t>
  </si>
  <si>
    <t>1345</t>
  </si>
  <si>
    <t>62501</t>
  </si>
  <si>
    <t>2205</t>
  </si>
  <si>
    <t>stravné důchodci</t>
  </si>
  <si>
    <t>Ostaní záležitosti spojů</t>
  </si>
  <si>
    <t>2324</t>
  </si>
  <si>
    <t>příjmy z EKO KOMU</t>
  </si>
  <si>
    <t>5175</t>
  </si>
  <si>
    <t>6130</t>
  </si>
  <si>
    <t>pozemky</t>
  </si>
  <si>
    <t>daně a popl.</t>
  </si>
  <si>
    <t>dar na oslavy</t>
  </si>
  <si>
    <t>2112</t>
  </si>
  <si>
    <t>prodej zboží obědy</t>
  </si>
  <si>
    <t>nákup zboží obědy</t>
  </si>
  <si>
    <t>zboží - obědy důchodci</t>
  </si>
  <si>
    <t>projekt pumptrack</t>
  </si>
  <si>
    <t>stavby chodník Pavlovsko</t>
  </si>
  <si>
    <t>1</t>
  </si>
  <si>
    <t>6122</t>
  </si>
  <si>
    <t>stroje, přístroje a zařízení</t>
  </si>
  <si>
    <t>3725</t>
  </si>
  <si>
    <t>Využívání a zneškodňování komun. odpadů</t>
  </si>
  <si>
    <t>stroje, přístroje, zařízení</t>
  </si>
  <si>
    <t>daňový poradce, právník</t>
  </si>
  <si>
    <t>6123</t>
  </si>
  <si>
    <t>dopravní prostředky</t>
  </si>
  <si>
    <t>rozpočet 2023</t>
  </si>
  <si>
    <t>2208</t>
  </si>
  <si>
    <t>1901</t>
  </si>
  <si>
    <t>Vnitřní obchod</t>
  </si>
  <si>
    <t>Finanční vypořádání</t>
  </si>
  <si>
    <t>Převody vlastním fondům</t>
  </si>
  <si>
    <t>Krizová rezerva</t>
  </si>
  <si>
    <t>Péče v útulku</t>
  </si>
  <si>
    <t>Volba prezidenta</t>
  </si>
  <si>
    <t>13013</t>
  </si>
  <si>
    <t>2304</t>
  </si>
  <si>
    <t>2305</t>
  </si>
  <si>
    <t>1041</t>
  </si>
  <si>
    <t>1045</t>
  </si>
  <si>
    <t>Dětské hřiště</t>
  </si>
  <si>
    <t>2302</t>
  </si>
  <si>
    <t>1061</t>
  </si>
  <si>
    <t>15501</t>
  </si>
  <si>
    <t>1065</t>
  </si>
  <si>
    <t>2306</t>
  </si>
  <si>
    <t>2303</t>
  </si>
  <si>
    <t>2307</t>
  </si>
  <si>
    <t>5336</t>
  </si>
  <si>
    <t>dotace od PK</t>
  </si>
  <si>
    <t>33092</t>
  </si>
  <si>
    <t>2308</t>
  </si>
  <si>
    <t>1431</t>
  </si>
  <si>
    <t>dotace od MŠMT</t>
  </si>
  <si>
    <t>1435</t>
  </si>
  <si>
    <t>2309</t>
  </si>
  <si>
    <t>dotace od PK kroužky</t>
  </si>
  <si>
    <t>1481</t>
  </si>
  <si>
    <t>1485</t>
  </si>
  <si>
    <t>5189</t>
  </si>
  <si>
    <t>jistina dražba</t>
  </si>
  <si>
    <t>RO10</t>
  </si>
  <si>
    <t>2144</t>
  </si>
  <si>
    <t>Ostatní služby Sazka</t>
  </si>
  <si>
    <t>předpokládaná skutečnost</t>
  </si>
  <si>
    <t>návrh 2024</t>
  </si>
  <si>
    <t>2131</t>
  </si>
  <si>
    <t>nájem hroby</t>
  </si>
  <si>
    <t xml:space="preserve">návrh Rozpis rozpočtu 2024 </t>
  </si>
  <si>
    <t>6351</t>
  </si>
  <si>
    <t>Platba daní</t>
  </si>
  <si>
    <t>Schválený rozpočet obce Dobřív na rok 2024</t>
  </si>
  <si>
    <t>rozpočet 2024</t>
  </si>
  <si>
    <t>schválilo zastupitelstvo obce dne 18.12.2023</t>
  </si>
  <si>
    <t>Ostatní záležitosti spojů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</si>
</sst>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0" fillId="0" borderId="2" xfId="0" applyNumberFormat="1" applyFont="1" applyBorder="1"/>
    <xf numFmtId="4" fontId="0" fillId="0" borderId="0" xfId="0" applyNumberFormat="1" applyFont="1"/>
    <xf numFmtId="4" fontId="0" fillId="0" borderId="2" xfId="0" applyNumberFormat="1" applyFont="1" applyFill="1" applyBorder="1"/>
    <xf numFmtId="0" fontId="0" fillId="4" borderId="2" xfId="0" applyFill="1" applyBorder="1"/>
    <xf numFmtId="4" fontId="0" fillId="0" borderId="0" xfId="0" applyNumberFormat="1"/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8" xfId="0" applyNumberFormat="1" applyFont="1" applyFill="1" applyBorder="1" applyAlignment="1"/>
    <xf numFmtId="49" fontId="1" fillId="2" borderId="8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4" fontId="1" fillId="2" borderId="2" xfId="0" applyNumberFormat="1" applyFont="1" applyFill="1" applyBorder="1" applyAlignment="1"/>
    <xf numFmtId="4" fontId="0" fillId="0" borderId="2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" fontId="0" fillId="0" borderId="2" xfId="0" applyNumberFormat="1" applyFill="1" applyBorder="1"/>
    <xf numFmtId="0" fontId="0" fillId="0" borderId="2" xfId="0" applyBorder="1" applyAlignment="1">
      <alignment wrapText="1"/>
    </xf>
    <xf numFmtId="4" fontId="6" fillId="0" borderId="2" xfId="0" applyNumberFormat="1" applyFont="1" applyBorder="1"/>
    <xf numFmtId="4" fontId="0" fillId="0" borderId="1" xfId="0" applyNumberFormat="1" applyFill="1" applyBorder="1"/>
    <xf numFmtId="0" fontId="3" fillId="0" borderId="2" xfId="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7" fillId="0" borderId="0" xfId="0" applyFont="1" applyAlignment="1">
      <alignment vertical="center"/>
    </xf>
    <xf numFmtId="4" fontId="3" fillId="0" borderId="2" xfId="0" applyNumberFormat="1" applyFont="1" applyFill="1" applyBorder="1"/>
    <xf numFmtId="4" fontId="3" fillId="0" borderId="2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/>
    <xf numFmtId="4" fontId="2" fillId="0" borderId="2" xfId="0" applyNumberFormat="1" applyFont="1" applyBorder="1"/>
    <xf numFmtId="4" fontId="2" fillId="0" borderId="2" xfId="0" applyNumberFormat="1" applyFont="1" applyFill="1" applyBorder="1"/>
    <xf numFmtId="0" fontId="3" fillId="0" borderId="0" xfId="0" applyFont="1"/>
    <xf numFmtId="0" fontId="3" fillId="0" borderId="0" xfId="0" applyNumberFormat="1" applyFont="1" applyAlignment="1">
      <alignment wrapText="1"/>
    </xf>
    <xf numFmtId="4" fontId="3" fillId="0" borderId="0" xfId="0" applyNumberFormat="1" applyFont="1"/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4" fontId="3" fillId="0" borderId="2" xfId="0" applyNumberFormat="1" applyFont="1" applyBorder="1"/>
    <xf numFmtId="49" fontId="3" fillId="0" borderId="2" xfId="0" applyNumberFormat="1" applyFont="1" applyBorder="1"/>
    <xf numFmtId="0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2" fillId="0" borderId="2" xfId="0" applyNumberFormat="1" applyFont="1" applyBorder="1"/>
    <xf numFmtId="0" fontId="8" fillId="0" borderId="0" xfId="0" applyFont="1" applyAlignment="1">
      <alignment vertical="center"/>
    </xf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49" fontId="1" fillId="0" borderId="2" xfId="0" applyNumberFormat="1" applyFont="1" applyBorder="1"/>
    <xf numFmtId="49" fontId="1" fillId="0" borderId="4" xfId="0" applyNumberFormat="1" applyFont="1" applyFill="1" applyBorder="1"/>
    <xf numFmtId="49" fontId="1" fillId="0" borderId="5" xfId="0" applyNumberFormat="1" applyFont="1" applyFill="1" applyBorder="1"/>
    <xf numFmtId="49" fontId="1" fillId="0" borderId="6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view="pageBreakPreview" zoomScaleNormal="100" zoomScaleSheetLayoutView="100" workbookViewId="0">
      <selection activeCell="I105" sqref="I105"/>
    </sheetView>
  </sheetViews>
  <sheetFormatPr defaultRowHeight="14.4" x14ac:dyDescent="0.3"/>
  <cols>
    <col min="1" max="1" width="5.886718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42.21875" customWidth="1"/>
    <col min="10" max="10" width="14.5546875" customWidth="1"/>
    <col min="11" max="11" width="11.33203125" bestFit="1" customWidth="1"/>
  </cols>
  <sheetData>
    <row r="1" spans="1:11" x14ac:dyDescent="0.3">
      <c r="A1" s="92" t="s">
        <v>379</v>
      </c>
      <c r="B1" s="93"/>
      <c r="C1" s="93"/>
      <c r="D1" s="93"/>
      <c r="E1" s="93"/>
      <c r="F1" s="93"/>
      <c r="G1" s="93"/>
      <c r="H1" s="93"/>
      <c r="I1" s="93"/>
      <c r="J1" s="60"/>
    </row>
    <row r="2" spans="1:11" x14ac:dyDescent="0.3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60"/>
    </row>
    <row r="3" spans="1:11" ht="15" customHeight="1" x14ac:dyDescent="0.3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292</v>
      </c>
      <c r="I3" s="33" t="s">
        <v>8</v>
      </c>
      <c r="J3" s="48" t="s">
        <v>380</v>
      </c>
    </row>
    <row r="4" spans="1:11" ht="15" customHeight="1" x14ac:dyDescent="0.3">
      <c r="A4" s="35"/>
      <c r="B4" s="35"/>
      <c r="C4" s="35"/>
      <c r="D4" s="35"/>
      <c r="E4" s="35"/>
      <c r="F4" s="35"/>
      <c r="G4" s="35"/>
      <c r="H4" s="35"/>
      <c r="I4" s="33"/>
      <c r="J4" s="24"/>
    </row>
    <row r="5" spans="1:11" ht="15" customHeight="1" x14ac:dyDescent="0.3">
      <c r="A5" s="85" t="s">
        <v>9</v>
      </c>
      <c r="B5" s="85" t="s">
        <v>10</v>
      </c>
      <c r="C5" s="85"/>
      <c r="D5" s="85"/>
      <c r="E5" s="85" t="s">
        <v>11</v>
      </c>
      <c r="F5" s="85" t="s">
        <v>12</v>
      </c>
      <c r="G5" s="85" t="s">
        <v>13</v>
      </c>
      <c r="H5" s="85"/>
      <c r="I5" s="86" t="s">
        <v>14</v>
      </c>
      <c r="J5" s="84">
        <v>400000</v>
      </c>
    </row>
    <row r="6" spans="1:11" ht="15" customHeight="1" x14ac:dyDescent="0.3">
      <c r="A6" s="85" t="s">
        <v>9</v>
      </c>
      <c r="B6" s="85" t="s">
        <v>10</v>
      </c>
      <c r="C6" s="85"/>
      <c r="D6" s="85"/>
      <c r="E6" s="85" t="s">
        <v>11</v>
      </c>
      <c r="F6" s="85" t="s">
        <v>12</v>
      </c>
      <c r="G6" s="85" t="s">
        <v>15</v>
      </c>
      <c r="H6" s="85"/>
      <c r="I6" s="86" t="s">
        <v>16</v>
      </c>
      <c r="J6" s="84">
        <v>399529</v>
      </c>
    </row>
    <row r="7" spans="1:11" ht="15" customHeight="1" x14ac:dyDescent="0.3">
      <c r="A7" s="85" t="s">
        <v>9</v>
      </c>
      <c r="B7" s="85" t="s">
        <v>10</v>
      </c>
      <c r="C7" s="85"/>
      <c r="D7" s="85"/>
      <c r="E7" s="85" t="s">
        <v>11</v>
      </c>
      <c r="F7" s="85" t="s">
        <v>17</v>
      </c>
      <c r="G7" s="85" t="s">
        <v>15</v>
      </c>
      <c r="H7" s="85"/>
      <c r="I7" s="86" t="s">
        <v>16</v>
      </c>
      <c r="J7" s="84">
        <v>78480</v>
      </c>
    </row>
    <row r="8" spans="1:11" ht="15" customHeight="1" x14ac:dyDescent="0.3">
      <c r="A8" s="85" t="s">
        <v>9</v>
      </c>
      <c r="B8" s="85" t="s">
        <v>10</v>
      </c>
      <c r="C8" s="85" t="s">
        <v>71</v>
      </c>
      <c r="D8" s="85" t="s">
        <v>71</v>
      </c>
      <c r="E8" s="85" t="s">
        <v>11</v>
      </c>
      <c r="F8" s="85" t="s">
        <v>18</v>
      </c>
      <c r="G8" s="85" t="s">
        <v>13</v>
      </c>
      <c r="H8" s="85"/>
      <c r="I8" s="86" t="s">
        <v>19</v>
      </c>
      <c r="J8" s="84">
        <v>8000</v>
      </c>
    </row>
    <row r="9" spans="1:11" ht="15" customHeight="1" x14ac:dyDescent="0.3">
      <c r="A9" s="85" t="s">
        <v>20</v>
      </c>
      <c r="B9" s="85" t="s">
        <v>21</v>
      </c>
      <c r="C9" s="85"/>
      <c r="D9" s="85"/>
      <c r="E9" s="85" t="s">
        <v>72</v>
      </c>
      <c r="F9" s="85" t="s">
        <v>328</v>
      </c>
      <c r="G9" s="85" t="s">
        <v>312</v>
      </c>
      <c r="H9" s="85"/>
      <c r="I9" s="86" t="s">
        <v>313</v>
      </c>
      <c r="J9" s="84">
        <v>240000</v>
      </c>
    </row>
    <row r="10" spans="1:11" ht="15" customHeight="1" x14ac:dyDescent="0.3">
      <c r="A10" s="85" t="s">
        <v>20</v>
      </c>
      <c r="B10" s="85" t="s">
        <v>21</v>
      </c>
      <c r="C10" s="85"/>
      <c r="D10" s="85" t="s">
        <v>257</v>
      </c>
      <c r="E10" s="85" t="s">
        <v>24</v>
      </c>
      <c r="F10" s="85" t="s">
        <v>25</v>
      </c>
      <c r="G10" s="85" t="s">
        <v>319</v>
      </c>
      <c r="H10" s="85"/>
      <c r="I10" s="86" t="s">
        <v>320</v>
      </c>
      <c r="J10" s="84">
        <v>74000</v>
      </c>
    </row>
    <row r="11" spans="1:11" ht="15" customHeight="1" x14ac:dyDescent="0.3">
      <c r="A11" s="85" t="s">
        <v>9</v>
      </c>
      <c r="B11" s="85" t="s">
        <v>10</v>
      </c>
      <c r="C11" s="85"/>
      <c r="D11" s="85"/>
      <c r="E11" s="85" t="s">
        <v>26</v>
      </c>
      <c r="F11" s="85" t="s">
        <v>27</v>
      </c>
      <c r="G11" s="85" t="s">
        <v>28</v>
      </c>
      <c r="H11" s="85"/>
      <c r="I11" s="86" t="s">
        <v>29</v>
      </c>
      <c r="J11" s="84">
        <v>60000</v>
      </c>
    </row>
    <row r="12" spans="1:11" ht="15" customHeight="1" x14ac:dyDescent="0.3">
      <c r="A12" s="85" t="s">
        <v>9</v>
      </c>
      <c r="B12" s="85" t="s">
        <v>10</v>
      </c>
      <c r="C12" s="85"/>
      <c r="D12" s="85" t="s">
        <v>30</v>
      </c>
      <c r="E12" s="85" t="s">
        <v>26</v>
      </c>
      <c r="F12" s="85" t="s">
        <v>27</v>
      </c>
      <c r="G12" s="85" t="s">
        <v>28</v>
      </c>
      <c r="H12" s="85"/>
      <c r="I12" s="86" t="s">
        <v>31</v>
      </c>
      <c r="J12" s="84">
        <v>300000</v>
      </c>
    </row>
    <row r="13" spans="1:11" ht="15" customHeight="1" x14ac:dyDescent="0.3">
      <c r="A13" s="85" t="s">
        <v>9</v>
      </c>
      <c r="B13" s="85" t="s">
        <v>10</v>
      </c>
      <c r="C13" s="85"/>
      <c r="D13" s="85"/>
      <c r="E13" s="85" t="s">
        <v>10</v>
      </c>
      <c r="F13" s="85" t="s">
        <v>34</v>
      </c>
      <c r="G13" s="85" t="s">
        <v>13</v>
      </c>
      <c r="H13" s="85"/>
      <c r="I13" s="86" t="s">
        <v>35</v>
      </c>
      <c r="J13" s="84">
        <v>12000</v>
      </c>
      <c r="K13" t="s">
        <v>71</v>
      </c>
    </row>
    <row r="14" spans="1:11" ht="15" customHeight="1" x14ac:dyDescent="0.3">
      <c r="A14" s="85" t="s">
        <v>9</v>
      </c>
      <c r="B14" s="85" t="s">
        <v>10</v>
      </c>
      <c r="C14" s="85"/>
      <c r="D14" s="85"/>
      <c r="E14" s="85" t="s">
        <v>10</v>
      </c>
      <c r="F14" s="85" t="s">
        <v>34</v>
      </c>
      <c r="G14" s="85" t="s">
        <v>36</v>
      </c>
      <c r="H14" s="85"/>
      <c r="I14" s="86" t="s">
        <v>37</v>
      </c>
      <c r="J14" s="84">
        <v>40000</v>
      </c>
      <c r="K14" t="s">
        <v>71</v>
      </c>
    </row>
    <row r="15" spans="1:11" ht="15" customHeight="1" x14ac:dyDescent="0.3">
      <c r="A15" s="85" t="s">
        <v>9</v>
      </c>
      <c r="B15" s="85" t="s">
        <v>10</v>
      </c>
      <c r="C15" s="85"/>
      <c r="D15" s="85"/>
      <c r="E15" s="85" t="s">
        <v>10</v>
      </c>
      <c r="F15" s="85" t="s">
        <v>39</v>
      </c>
      <c r="G15" s="85" t="s">
        <v>36</v>
      </c>
      <c r="H15" s="85"/>
      <c r="I15" s="86" t="s">
        <v>285</v>
      </c>
      <c r="J15" s="84">
        <v>3500</v>
      </c>
    </row>
    <row r="16" spans="1:11" ht="15" customHeight="1" x14ac:dyDescent="0.3">
      <c r="A16" s="85" t="s">
        <v>20</v>
      </c>
      <c r="B16" s="85" t="s">
        <v>21</v>
      </c>
      <c r="C16" s="85"/>
      <c r="D16" s="85"/>
      <c r="E16" s="85" t="s">
        <v>21</v>
      </c>
      <c r="F16" s="85" t="s">
        <v>221</v>
      </c>
      <c r="G16" s="85" t="s">
        <v>374</v>
      </c>
      <c r="H16" s="85"/>
      <c r="I16" s="86" t="s">
        <v>375</v>
      </c>
      <c r="J16" s="84">
        <v>100000</v>
      </c>
    </row>
    <row r="17" spans="1:10" ht="15" customHeight="1" x14ac:dyDescent="0.3">
      <c r="A17" s="85" t="s">
        <v>9</v>
      </c>
      <c r="B17" s="85" t="s">
        <v>10</v>
      </c>
      <c r="C17" s="85"/>
      <c r="D17" s="85"/>
      <c r="E17" s="85" t="s">
        <v>43</v>
      </c>
      <c r="F17" s="85"/>
      <c r="G17" s="85" t="s">
        <v>44</v>
      </c>
      <c r="H17" s="85"/>
      <c r="I17" s="86" t="s">
        <v>45</v>
      </c>
      <c r="J17" s="84">
        <v>2700000</v>
      </c>
    </row>
    <row r="18" spans="1:10" ht="15" customHeight="1" x14ac:dyDescent="0.3">
      <c r="A18" s="85" t="s">
        <v>9</v>
      </c>
      <c r="B18" s="85" t="s">
        <v>10</v>
      </c>
      <c r="C18" s="85"/>
      <c r="D18" s="85"/>
      <c r="E18" s="85" t="s">
        <v>43</v>
      </c>
      <c r="F18" s="85"/>
      <c r="G18" s="85" t="s">
        <v>46</v>
      </c>
      <c r="H18" s="85"/>
      <c r="I18" s="86" t="s">
        <v>47</v>
      </c>
      <c r="J18" s="84">
        <v>150000</v>
      </c>
    </row>
    <row r="19" spans="1:10" ht="15" customHeight="1" x14ac:dyDescent="0.3">
      <c r="A19" s="85" t="s">
        <v>9</v>
      </c>
      <c r="B19" s="85" t="s">
        <v>10</v>
      </c>
      <c r="C19" s="85"/>
      <c r="D19" s="85"/>
      <c r="E19" s="85" t="s">
        <v>43</v>
      </c>
      <c r="F19" s="85"/>
      <c r="G19" s="85" t="s">
        <v>48</v>
      </c>
      <c r="H19" s="85"/>
      <c r="I19" s="86" t="s">
        <v>49</v>
      </c>
      <c r="J19" s="84">
        <v>500000</v>
      </c>
    </row>
    <row r="20" spans="1:10" ht="15" customHeight="1" x14ac:dyDescent="0.3">
      <c r="A20" s="85" t="s">
        <v>9</v>
      </c>
      <c r="B20" s="85" t="s">
        <v>10</v>
      </c>
      <c r="C20" s="85"/>
      <c r="D20" s="85"/>
      <c r="E20" s="85" t="s">
        <v>43</v>
      </c>
      <c r="F20" s="85"/>
      <c r="G20" s="85" t="s">
        <v>50</v>
      </c>
      <c r="H20" s="85"/>
      <c r="I20" s="86" t="s">
        <v>51</v>
      </c>
      <c r="J20" s="84">
        <v>3700000</v>
      </c>
    </row>
    <row r="21" spans="1:10" ht="15" customHeight="1" x14ac:dyDescent="0.3">
      <c r="A21" s="85" t="s">
        <v>9</v>
      </c>
      <c r="B21" s="85" t="s">
        <v>10</v>
      </c>
      <c r="C21" s="85"/>
      <c r="D21" s="85"/>
      <c r="E21" s="85" t="s">
        <v>43</v>
      </c>
      <c r="F21" s="85"/>
      <c r="G21" s="85" t="s">
        <v>52</v>
      </c>
      <c r="H21" s="85"/>
      <c r="I21" s="86" t="s">
        <v>53</v>
      </c>
      <c r="J21" s="84">
        <v>300000</v>
      </c>
    </row>
    <row r="22" spans="1:10" ht="15" customHeight="1" x14ac:dyDescent="0.3">
      <c r="A22" s="85" t="s">
        <v>9</v>
      </c>
      <c r="B22" s="85" t="s">
        <v>10</v>
      </c>
      <c r="C22" s="85"/>
      <c r="D22" s="85"/>
      <c r="E22" s="85" t="s">
        <v>43</v>
      </c>
      <c r="F22" s="85"/>
      <c r="G22" s="85" t="s">
        <v>54</v>
      </c>
      <c r="H22" s="85"/>
      <c r="I22" s="86" t="s">
        <v>55</v>
      </c>
      <c r="J22" s="84">
        <v>10000000</v>
      </c>
    </row>
    <row r="23" spans="1:10" ht="15" customHeight="1" x14ac:dyDescent="0.3">
      <c r="A23" s="85" t="s">
        <v>20</v>
      </c>
      <c r="B23" s="85" t="s">
        <v>21</v>
      </c>
      <c r="C23" s="85"/>
      <c r="D23" s="85"/>
      <c r="E23" s="85" t="s">
        <v>41</v>
      </c>
      <c r="F23" s="85"/>
      <c r="G23" s="85" t="s">
        <v>307</v>
      </c>
      <c r="H23" s="85"/>
      <c r="I23" s="86" t="s">
        <v>250</v>
      </c>
      <c r="J23" s="84">
        <v>850000</v>
      </c>
    </row>
    <row r="24" spans="1:10" ht="15" customHeight="1" x14ac:dyDescent="0.3">
      <c r="A24" s="85" t="s">
        <v>9</v>
      </c>
      <c r="B24" s="85" t="s">
        <v>10</v>
      </c>
      <c r="C24" s="85"/>
      <c r="D24" s="85"/>
      <c r="E24" s="85" t="s">
        <v>43</v>
      </c>
      <c r="F24" s="85"/>
      <c r="G24" s="85" t="s">
        <v>56</v>
      </c>
      <c r="H24" s="85"/>
      <c r="I24" s="86" t="s">
        <v>57</v>
      </c>
      <c r="J24" s="84">
        <v>16000</v>
      </c>
    </row>
    <row r="25" spans="1:10" ht="15" customHeight="1" x14ac:dyDescent="0.3">
      <c r="A25" s="85" t="s">
        <v>9</v>
      </c>
      <c r="B25" s="85" t="s">
        <v>10</v>
      </c>
      <c r="C25" s="85"/>
      <c r="D25" s="85"/>
      <c r="E25" s="85" t="s">
        <v>43</v>
      </c>
      <c r="F25" s="85"/>
      <c r="G25" s="85" t="s">
        <v>58</v>
      </c>
      <c r="H25" s="85"/>
      <c r="I25" s="86" t="s">
        <v>293</v>
      </c>
      <c r="J25" s="84">
        <v>30000</v>
      </c>
    </row>
    <row r="26" spans="1:10" ht="15" customHeight="1" x14ac:dyDescent="0.3">
      <c r="A26" s="85" t="s">
        <v>9</v>
      </c>
      <c r="B26" s="85" t="s">
        <v>10</v>
      </c>
      <c r="C26" s="85"/>
      <c r="D26" s="85"/>
      <c r="E26" s="85" t="s">
        <v>43</v>
      </c>
      <c r="F26" s="85"/>
      <c r="G26" s="85" t="s">
        <v>61</v>
      </c>
      <c r="H26" s="85"/>
      <c r="I26" s="86" t="s">
        <v>62</v>
      </c>
      <c r="J26" s="84">
        <v>12000</v>
      </c>
    </row>
    <row r="27" spans="1:10" ht="15" customHeight="1" x14ac:dyDescent="0.3">
      <c r="A27" s="85" t="s">
        <v>20</v>
      </c>
      <c r="B27" s="85" t="s">
        <v>21</v>
      </c>
      <c r="C27" s="85"/>
      <c r="D27" s="85"/>
      <c r="E27" s="85" t="s">
        <v>41</v>
      </c>
      <c r="F27" s="85"/>
      <c r="G27" s="85" t="s">
        <v>59</v>
      </c>
      <c r="H27" s="85"/>
      <c r="I27" s="86" t="s">
        <v>60</v>
      </c>
      <c r="J27" s="84">
        <v>150000</v>
      </c>
    </row>
    <row r="28" spans="1:10" ht="15" customHeight="1" x14ac:dyDescent="0.3">
      <c r="A28" s="85" t="s">
        <v>9</v>
      </c>
      <c r="B28" s="85" t="s">
        <v>10</v>
      </c>
      <c r="C28" s="85"/>
      <c r="D28" s="85"/>
      <c r="E28" s="85" t="s">
        <v>43</v>
      </c>
      <c r="F28" s="85"/>
      <c r="G28" s="85" t="s">
        <v>63</v>
      </c>
      <c r="H28" s="85"/>
      <c r="I28" s="86" t="s">
        <v>64</v>
      </c>
      <c r="J28" s="84">
        <v>1000000</v>
      </c>
    </row>
    <row r="29" spans="1:10" ht="15" customHeight="1" x14ac:dyDescent="0.3">
      <c r="A29" s="85" t="s">
        <v>9</v>
      </c>
      <c r="B29" s="85" t="s">
        <v>65</v>
      </c>
      <c r="C29" s="85"/>
      <c r="D29" s="85"/>
      <c r="E29" s="85" t="s">
        <v>43</v>
      </c>
      <c r="F29" s="85"/>
      <c r="G29" s="85" t="s">
        <v>66</v>
      </c>
      <c r="H29" s="85"/>
      <c r="I29" s="86" t="s">
        <v>67</v>
      </c>
      <c r="J29" s="84">
        <v>318800</v>
      </c>
    </row>
    <row r="30" spans="1:10" ht="15" customHeight="1" x14ac:dyDescent="0.3">
      <c r="A30" s="87">
        <v>236</v>
      </c>
      <c r="B30" s="87">
        <v>20</v>
      </c>
      <c r="C30" s="88"/>
      <c r="D30" s="88"/>
      <c r="E30" s="87">
        <v>12</v>
      </c>
      <c r="F30" s="87">
        <v>6330</v>
      </c>
      <c r="G30" s="87">
        <v>4134</v>
      </c>
      <c r="H30" s="88"/>
      <c r="I30" s="88" t="s">
        <v>302</v>
      </c>
      <c r="J30" s="84">
        <v>180000</v>
      </c>
    </row>
    <row r="31" spans="1:10" ht="15" customHeight="1" x14ac:dyDescent="0.3">
      <c r="A31" s="89">
        <v>231</v>
      </c>
      <c r="B31" s="89">
        <v>10</v>
      </c>
      <c r="C31" s="90"/>
      <c r="D31" s="90"/>
      <c r="E31" s="89">
        <v>8</v>
      </c>
      <c r="F31" s="89">
        <v>2411</v>
      </c>
      <c r="G31" s="89">
        <v>2111</v>
      </c>
      <c r="H31" s="90"/>
      <c r="I31" s="90" t="s">
        <v>263</v>
      </c>
      <c r="J31" s="84">
        <v>200000</v>
      </c>
    </row>
    <row r="32" spans="1:10" ht="15" customHeight="1" x14ac:dyDescent="0.3">
      <c r="A32" s="89">
        <v>231</v>
      </c>
      <c r="B32" s="89">
        <v>10</v>
      </c>
      <c r="C32" s="90"/>
      <c r="D32" s="90"/>
      <c r="E32" s="89">
        <v>8</v>
      </c>
      <c r="F32" s="89">
        <v>2141</v>
      </c>
      <c r="G32" s="89">
        <v>2112</v>
      </c>
      <c r="H32" s="90"/>
      <c r="I32" s="91" t="s">
        <v>270</v>
      </c>
      <c r="J32" s="84">
        <v>80000</v>
      </c>
    </row>
    <row r="33" spans="1:11" ht="15" customHeight="1" x14ac:dyDescent="0.3">
      <c r="A33" s="89">
        <v>231</v>
      </c>
      <c r="B33" s="89">
        <v>10</v>
      </c>
      <c r="C33" s="90"/>
      <c r="D33" s="90"/>
      <c r="E33" s="89">
        <v>8</v>
      </c>
      <c r="F33" s="89">
        <v>2144</v>
      </c>
      <c r="G33" s="89">
        <v>2111</v>
      </c>
      <c r="H33" s="90"/>
      <c r="I33" s="91" t="s">
        <v>271</v>
      </c>
      <c r="J33" s="84">
        <v>30000</v>
      </c>
    </row>
    <row r="34" spans="1:11" ht="15" customHeight="1" x14ac:dyDescent="0.3">
      <c r="A34" s="89">
        <v>236</v>
      </c>
      <c r="B34" s="89">
        <v>30</v>
      </c>
      <c r="C34" s="90"/>
      <c r="D34" s="90"/>
      <c r="E34" s="89">
        <v>12</v>
      </c>
      <c r="F34" s="89">
        <v>6330</v>
      </c>
      <c r="G34" s="89">
        <v>4134</v>
      </c>
      <c r="H34" s="90"/>
      <c r="I34" s="91" t="s">
        <v>273</v>
      </c>
      <c r="J34" s="84">
        <v>1492000</v>
      </c>
    </row>
    <row r="35" spans="1:11" ht="15" customHeight="1" x14ac:dyDescent="0.3">
      <c r="A35" s="89">
        <v>231</v>
      </c>
      <c r="B35" s="89">
        <v>10</v>
      </c>
      <c r="C35" s="90"/>
      <c r="D35" s="90"/>
      <c r="E35" s="89">
        <v>9</v>
      </c>
      <c r="F35" s="89">
        <v>4359</v>
      </c>
      <c r="G35" s="89">
        <v>2112</v>
      </c>
      <c r="H35" s="90"/>
      <c r="I35" s="91" t="s">
        <v>310</v>
      </c>
      <c r="J35" s="84">
        <v>1000000</v>
      </c>
      <c r="K35" s="65"/>
    </row>
    <row r="36" spans="1:11" ht="15" customHeight="1" x14ac:dyDescent="0.3">
      <c r="A36" s="94" t="s">
        <v>68</v>
      </c>
      <c r="B36" s="94"/>
      <c r="C36" s="94"/>
      <c r="D36" s="94"/>
      <c r="E36" s="94"/>
      <c r="F36" s="94"/>
      <c r="G36" s="94"/>
      <c r="H36" s="94"/>
      <c r="I36" s="94"/>
      <c r="J36" s="75">
        <f>SUM(J5:J35)</f>
        <v>24424309</v>
      </c>
    </row>
    <row r="49" spans="1:10" x14ac:dyDescent="0.3">
      <c r="A49" s="92" t="s">
        <v>379</v>
      </c>
      <c r="B49" s="93"/>
      <c r="C49" s="93"/>
      <c r="D49" s="93"/>
      <c r="E49" s="93"/>
      <c r="F49" s="93"/>
      <c r="G49" s="93"/>
      <c r="H49" s="93"/>
      <c r="I49" s="93"/>
      <c r="J49" s="53"/>
    </row>
    <row r="50" spans="1:10" x14ac:dyDescent="0.3">
      <c r="A50" s="92" t="s">
        <v>69</v>
      </c>
      <c r="B50" s="93"/>
      <c r="C50" s="93"/>
      <c r="D50" s="93"/>
      <c r="E50" s="93"/>
      <c r="F50" s="93"/>
      <c r="G50" s="93"/>
      <c r="H50" s="93"/>
      <c r="I50" s="93"/>
      <c r="J50" s="53"/>
    </row>
    <row r="51" spans="1:10" x14ac:dyDescent="0.3">
      <c r="A51" s="32" t="s">
        <v>1</v>
      </c>
      <c r="B51" s="32" t="s">
        <v>2</v>
      </c>
      <c r="C51" s="32" t="s">
        <v>3</v>
      </c>
      <c r="D51" s="32" t="s">
        <v>4</v>
      </c>
      <c r="E51" s="32" t="s">
        <v>5</v>
      </c>
      <c r="F51" s="32" t="s">
        <v>6</v>
      </c>
      <c r="G51" s="32" t="s">
        <v>7</v>
      </c>
      <c r="H51" s="34" t="s">
        <v>70</v>
      </c>
      <c r="I51" s="33" t="s">
        <v>8</v>
      </c>
      <c r="J51" s="48" t="s">
        <v>380</v>
      </c>
    </row>
    <row r="52" spans="1:10" x14ac:dyDescent="0.3">
      <c r="A52" s="35"/>
      <c r="B52" s="35"/>
      <c r="C52" s="35"/>
      <c r="D52" s="35"/>
      <c r="E52" s="35"/>
      <c r="F52" s="35"/>
      <c r="G52" s="35"/>
      <c r="H52" s="35"/>
      <c r="I52" s="33"/>
      <c r="J52" s="24"/>
    </row>
    <row r="53" spans="1:10" ht="15.6" x14ac:dyDescent="0.3">
      <c r="A53" s="68" t="s">
        <v>20</v>
      </c>
      <c r="B53" s="68"/>
      <c r="C53" s="68"/>
      <c r="D53" s="68"/>
      <c r="E53" s="68"/>
      <c r="F53" s="68" t="s">
        <v>275</v>
      </c>
      <c r="G53" s="68" t="s">
        <v>88</v>
      </c>
      <c r="H53" s="68"/>
      <c r="I53" s="67" t="s">
        <v>89</v>
      </c>
      <c r="J53" s="72">
        <v>479500</v>
      </c>
    </row>
    <row r="54" spans="1:10" ht="30" customHeight="1" x14ac:dyDescent="0.3">
      <c r="A54" s="68" t="s">
        <v>20</v>
      </c>
      <c r="B54" s="68"/>
      <c r="C54" s="68"/>
      <c r="D54" s="68"/>
      <c r="E54" s="68"/>
      <c r="F54" s="68" t="s">
        <v>92</v>
      </c>
      <c r="G54" s="68" t="s">
        <v>88</v>
      </c>
      <c r="H54" s="68"/>
      <c r="I54" s="67" t="s">
        <v>93</v>
      </c>
      <c r="J54" s="72">
        <v>2645000</v>
      </c>
    </row>
    <row r="55" spans="1:10" ht="15.6" x14ac:dyDescent="0.3">
      <c r="A55" s="68" t="s">
        <v>20</v>
      </c>
      <c r="B55" s="68"/>
      <c r="C55" s="68"/>
      <c r="D55" s="68"/>
      <c r="E55" s="68"/>
      <c r="F55" s="68" t="s">
        <v>276</v>
      </c>
      <c r="G55" s="68" t="s">
        <v>88</v>
      </c>
      <c r="H55" s="68"/>
      <c r="I55" s="67" t="s">
        <v>95</v>
      </c>
      <c r="J55" s="72">
        <v>30000</v>
      </c>
    </row>
    <row r="56" spans="1:10" ht="15.6" x14ac:dyDescent="0.3">
      <c r="A56" s="68" t="s">
        <v>20</v>
      </c>
      <c r="B56" s="68"/>
      <c r="C56" s="68"/>
      <c r="D56" s="68"/>
      <c r="E56" s="68"/>
      <c r="F56" s="68" t="s">
        <v>277</v>
      </c>
      <c r="G56" s="68"/>
      <c r="H56" s="68"/>
      <c r="I56" s="67" t="s">
        <v>97</v>
      </c>
      <c r="J56" s="72">
        <v>25000</v>
      </c>
    </row>
    <row r="57" spans="1:10" ht="15" customHeight="1" x14ac:dyDescent="0.3">
      <c r="A57" s="68" t="s">
        <v>20</v>
      </c>
      <c r="B57" s="68"/>
      <c r="C57" s="68"/>
      <c r="D57" s="68"/>
      <c r="E57" s="68"/>
      <c r="F57" s="68" t="s">
        <v>98</v>
      </c>
      <c r="G57" s="68" t="s">
        <v>88</v>
      </c>
      <c r="H57" s="68" t="s">
        <v>104</v>
      </c>
      <c r="I57" s="67" t="s">
        <v>105</v>
      </c>
      <c r="J57" s="72">
        <v>2330500</v>
      </c>
    </row>
    <row r="58" spans="1:10" ht="15" customHeight="1" x14ac:dyDescent="0.3">
      <c r="A58" s="68" t="s">
        <v>20</v>
      </c>
      <c r="B58" s="68"/>
      <c r="C58" s="68"/>
      <c r="D58" s="68"/>
      <c r="E58" s="68"/>
      <c r="F58" s="68" t="s">
        <v>290</v>
      </c>
      <c r="G58" s="68"/>
      <c r="H58" s="68"/>
      <c r="I58" s="67" t="s">
        <v>291</v>
      </c>
      <c r="J58" s="72">
        <v>5000</v>
      </c>
    </row>
    <row r="59" spans="1:10" ht="15" customHeight="1" x14ac:dyDescent="0.3">
      <c r="A59" s="68" t="s">
        <v>20</v>
      </c>
      <c r="B59" s="68"/>
      <c r="C59" s="68"/>
      <c r="D59" s="68"/>
      <c r="E59" s="68"/>
      <c r="F59" s="68" t="s">
        <v>328</v>
      </c>
      <c r="G59" s="68"/>
      <c r="H59" s="68"/>
      <c r="I59" s="67" t="s">
        <v>329</v>
      </c>
      <c r="J59" s="72">
        <v>55500</v>
      </c>
    </row>
    <row r="60" spans="1:10" ht="15.6" x14ac:dyDescent="0.3">
      <c r="A60" s="68" t="s">
        <v>20</v>
      </c>
      <c r="B60" s="68"/>
      <c r="C60" s="68"/>
      <c r="D60" s="68"/>
      <c r="E60" s="68"/>
      <c r="F60" s="68" t="s">
        <v>42</v>
      </c>
      <c r="G60" s="68" t="s">
        <v>88</v>
      </c>
      <c r="H60" s="68"/>
      <c r="I60" s="67" t="s">
        <v>118</v>
      </c>
      <c r="J60" s="72">
        <v>1028000</v>
      </c>
    </row>
    <row r="61" spans="1:10" ht="15" customHeight="1" x14ac:dyDescent="0.3">
      <c r="A61" s="68" t="s">
        <v>20</v>
      </c>
      <c r="B61" s="68"/>
      <c r="C61" s="68"/>
      <c r="D61" s="68"/>
      <c r="E61" s="68"/>
      <c r="F61" s="68" t="s">
        <v>255</v>
      </c>
      <c r="G61" s="68"/>
      <c r="H61" s="68"/>
      <c r="I61" s="67" t="s">
        <v>252</v>
      </c>
      <c r="J61" s="72">
        <v>2040000</v>
      </c>
    </row>
    <row r="62" spans="1:10" ht="15" customHeight="1" x14ac:dyDescent="0.3">
      <c r="A62" s="68" t="s">
        <v>20</v>
      </c>
      <c r="B62" s="68"/>
      <c r="C62" s="68"/>
      <c r="D62" s="68"/>
      <c r="E62" s="68"/>
      <c r="F62" s="68" t="s">
        <v>119</v>
      </c>
      <c r="G62" s="68" t="s">
        <v>88</v>
      </c>
      <c r="H62" s="68"/>
      <c r="I62" s="67" t="s">
        <v>294</v>
      </c>
      <c r="J62" s="72">
        <v>103360</v>
      </c>
    </row>
    <row r="63" spans="1:10" ht="15.6" x14ac:dyDescent="0.3">
      <c r="A63" s="68" t="s">
        <v>20</v>
      </c>
      <c r="B63" s="68"/>
      <c r="C63" s="68"/>
      <c r="D63" s="68"/>
      <c r="E63" s="68"/>
      <c r="F63" s="68" t="s">
        <v>259</v>
      </c>
      <c r="G63" s="68" t="s">
        <v>88</v>
      </c>
      <c r="H63" s="68"/>
      <c r="I63" s="67" t="s">
        <v>126</v>
      </c>
      <c r="J63" s="72">
        <v>9150000</v>
      </c>
    </row>
    <row r="64" spans="1:10" ht="15.6" x14ac:dyDescent="0.3">
      <c r="A64" s="68" t="s">
        <v>20</v>
      </c>
      <c r="B64" s="68"/>
      <c r="C64" s="68"/>
      <c r="D64" s="68"/>
      <c r="E64" s="68"/>
      <c r="F64" s="68" t="s">
        <v>261</v>
      </c>
      <c r="G64" s="68" t="s">
        <v>88</v>
      </c>
      <c r="H64" s="68"/>
      <c r="I64" s="67" t="s">
        <v>129</v>
      </c>
      <c r="J64" s="72">
        <v>3330000</v>
      </c>
    </row>
    <row r="65" spans="1:10" ht="15.6" x14ac:dyDescent="0.3">
      <c r="A65" s="68" t="s">
        <v>20</v>
      </c>
      <c r="B65" s="68"/>
      <c r="C65" s="68"/>
      <c r="D65" s="68"/>
      <c r="E65" s="68"/>
      <c r="F65" s="68" t="s">
        <v>135</v>
      </c>
      <c r="G65" s="68" t="s">
        <v>88</v>
      </c>
      <c r="H65" s="68" t="s">
        <v>104</v>
      </c>
      <c r="I65" s="67" t="s">
        <v>138</v>
      </c>
      <c r="J65" s="72">
        <v>73000</v>
      </c>
    </row>
    <row r="66" spans="1:10" ht="15.6" x14ac:dyDescent="0.3">
      <c r="A66" s="68" t="s">
        <v>20</v>
      </c>
      <c r="B66" s="68"/>
      <c r="C66" s="68"/>
      <c r="D66" s="68"/>
      <c r="E66" s="68"/>
      <c r="F66" s="68" t="s">
        <v>23</v>
      </c>
      <c r="G66" s="68" t="s">
        <v>88</v>
      </c>
      <c r="H66" s="68"/>
      <c r="I66" s="67" t="s">
        <v>145</v>
      </c>
      <c r="J66" s="72">
        <v>197000</v>
      </c>
    </row>
    <row r="67" spans="1:10" ht="15.6" x14ac:dyDescent="0.3">
      <c r="A67" s="68" t="s">
        <v>20</v>
      </c>
      <c r="B67" s="68"/>
      <c r="C67" s="68"/>
      <c r="D67" s="68"/>
      <c r="E67" s="68"/>
      <c r="F67" s="68" t="s">
        <v>146</v>
      </c>
      <c r="G67" s="68"/>
      <c r="H67" s="68"/>
      <c r="I67" s="67" t="s">
        <v>148</v>
      </c>
      <c r="J67" s="72">
        <v>39000</v>
      </c>
    </row>
    <row r="68" spans="1:10" ht="15.6" x14ac:dyDescent="0.3">
      <c r="A68" s="68" t="s">
        <v>20</v>
      </c>
      <c r="B68" s="68"/>
      <c r="C68" s="68"/>
      <c r="D68" s="68"/>
      <c r="E68" s="68"/>
      <c r="F68" s="68" t="s">
        <v>278</v>
      </c>
      <c r="G68" s="68" t="s">
        <v>88</v>
      </c>
      <c r="H68" s="68"/>
      <c r="I68" s="67" t="s">
        <v>153</v>
      </c>
      <c r="J68" s="72">
        <v>78000</v>
      </c>
    </row>
    <row r="69" spans="1:10" ht="30" customHeight="1" x14ac:dyDescent="0.3">
      <c r="A69" s="68" t="s">
        <v>20</v>
      </c>
      <c r="B69" s="68"/>
      <c r="C69" s="68"/>
      <c r="D69" s="68"/>
      <c r="E69" s="68"/>
      <c r="F69" s="68" t="s">
        <v>304</v>
      </c>
      <c r="G69" s="68"/>
      <c r="H69" s="68"/>
      <c r="I69" s="67" t="s">
        <v>306</v>
      </c>
      <c r="J69" s="72">
        <v>200000</v>
      </c>
    </row>
    <row r="70" spans="1:10" ht="15" customHeight="1" x14ac:dyDescent="0.3">
      <c r="A70" s="68" t="s">
        <v>20</v>
      </c>
      <c r="B70" s="68"/>
      <c r="C70" s="68"/>
      <c r="D70" s="68"/>
      <c r="E70" s="68"/>
      <c r="F70" s="68" t="s">
        <v>157</v>
      </c>
      <c r="G70" s="68" t="s">
        <v>88</v>
      </c>
      <c r="H70" s="68"/>
      <c r="I70" s="67" t="s">
        <v>168</v>
      </c>
      <c r="J70" s="72">
        <v>1468000</v>
      </c>
    </row>
    <row r="71" spans="1:10" ht="15.6" x14ac:dyDescent="0.3">
      <c r="A71" s="68" t="s">
        <v>20</v>
      </c>
      <c r="B71" s="68"/>
      <c r="C71" s="68"/>
      <c r="D71" s="68"/>
      <c r="E71" s="68"/>
      <c r="F71" s="68" t="s">
        <v>279</v>
      </c>
      <c r="G71" s="68"/>
      <c r="H71" s="68"/>
      <c r="I71" s="67" t="s">
        <v>174</v>
      </c>
      <c r="J71" s="72">
        <v>2158500</v>
      </c>
    </row>
    <row r="72" spans="1:10" ht="15.6" x14ac:dyDescent="0.3">
      <c r="A72" s="68" t="s">
        <v>20</v>
      </c>
      <c r="B72" s="68"/>
      <c r="C72" s="68"/>
      <c r="D72" s="68"/>
      <c r="E72" s="68"/>
      <c r="F72" s="68" t="s">
        <v>25</v>
      </c>
      <c r="G72" s="68"/>
      <c r="H72" s="68"/>
      <c r="I72" s="67" t="s">
        <v>199</v>
      </c>
      <c r="J72" s="72">
        <v>3694500</v>
      </c>
    </row>
    <row r="73" spans="1:10" ht="15.6" x14ac:dyDescent="0.3">
      <c r="A73" s="68" t="s">
        <v>20</v>
      </c>
      <c r="B73" s="68"/>
      <c r="C73" s="68"/>
      <c r="D73" s="68"/>
      <c r="E73" s="68"/>
      <c r="F73" s="68" t="s">
        <v>272</v>
      </c>
      <c r="G73" s="68"/>
      <c r="H73" s="68"/>
      <c r="I73" s="67" t="s">
        <v>337</v>
      </c>
      <c r="J73" s="72">
        <v>80000</v>
      </c>
    </row>
    <row r="74" spans="1:10" ht="15.6" x14ac:dyDescent="0.3">
      <c r="A74" s="68" t="s">
        <v>20</v>
      </c>
      <c r="B74" s="68"/>
      <c r="C74" s="68"/>
      <c r="D74" s="68"/>
      <c r="E74" s="68"/>
      <c r="F74" s="68" t="s">
        <v>370</v>
      </c>
      <c r="G74" s="68"/>
      <c r="H74" s="68"/>
      <c r="I74" s="67" t="s">
        <v>371</v>
      </c>
      <c r="J74" s="72">
        <v>5000</v>
      </c>
    </row>
    <row r="75" spans="1:10" ht="15.6" x14ac:dyDescent="0.3">
      <c r="A75" s="68" t="s">
        <v>20</v>
      </c>
      <c r="B75" s="68"/>
      <c r="C75" s="68"/>
      <c r="D75" s="68"/>
      <c r="E75" s="68"/>
      <c r="F75" s="68" t="s">
        <v>264</v>
      </c>
      <c r="G75" s="68"/>
      <c r="H75" s="68"/>
      <c r="I75" s="67" t="s">
        <v>265</v>
      </c>
      <c r="J75" s="72">
        <v>768000</v>
      </c>
    </row>
    <row r="76" spans="1:10" ht="15.6" x14ac:dyDescent="0.3">
      <c r="A76" s="68" t="s">
        <v>20</v>
      </c>
      <c r="B76" s="68"/>
      <c r="C76" s="68"/>
      <c r="D76" s="68"/>
      <c r="E76" s="68"/>
      <c r="F76" s="68" t="s">
        <v>202</v>
      </c>
      <c r="G76" s="68"/>
      <c r="H76" s="68"/>
      <c r="I76" s="67" t="s">
        <v>204</v>
      </c>
      <c r="J76" s="72">
        <v>1283500</v>
      </c>
    </row>
    <row r="77" spans="1:10" ht="15.6" x14ac:dyDescent="0.3">
      <c r="A77" s="66">
        <v>231</v>
      </c>
      <c r="B77" s="69"/>
      <c r="C77" s="69"/>
      <c r="D77" s="69"/>
      <c r="E77" s="66"/>
      <c r="F77" s="66">
        <v>2419</v>
      </c>
      <c r="G77" s="66"/>
      <c r="H77" s="69"/>
      <c r="I77" s="67" t="s">
        <v>382</v>
      </c>
      <c r="J77" s="72">
        <v>800000</v>
      </c>
    </row>
    <row r="78" spans="1:10" ht="15" customHeight="1" x14ac:dyDescent="0.3">
      <c r="A78" s="68" t="s">
        <v>20</v>
      </c>
      <c r="B78" s="68"/>
      <c r="C78" s="68"/>
      <c r="D78" s="68"/>
      <c r="E78" s="68"/>
      <c r="F78" s="68" t="s">
        <v>281</v>
      </c>
      <c r="G78" s="68"/>
      <c r="H78" s="68"/>
      <c r="I78" s="67" t="s">
        <v>208</v>
      </c>
      <c r="J78" s="72">
        <v>245000</v>
      </c>
    </row>
    <row r="79" spans="1:10" ht="15" customHeight="1" x14ac:dyDescent="0.3">
      <c r="A79" s="68" t="s">
        <v>20</v>
      </c>
      <c r="B79" s="68"/>
      <c r="C79" s="68"/>
      <c r="D79" s="68"/>
      <c r="E79" s="68"/>
      <c r="F79" s="68" t="s">
        <v>282</v>
      </c>
      <c r="G79" s="68" t="s">
        <v>88</v>
      </c>
      <c r="H79" s="68" t="s">
        <v>104</v>
      </c>
      <c r="I79" s="67" t="s">
        <v>210</v>
      </c>
      <c r="J79" s="72">
        <v>1400000</v>
      </c>
    </row>
    <row r="80" spans="1:10" ht="15.6" x14ac:dyDescent="0.3">
      <c r="A80" s="68" t="s">
        <v>20</v>
      </c>
      <c r="B80" s="66"/>
      <c r="C80" s="69"/>
      <c r="D80" s="69"/>
      <c r="E80" s="66"/>
      <c r="F80" s="66">
        <v>3522</v>
      </c>
      <c r="G80" s="66"/>
      <c r="H80" s="69"/>
      <c r="I80" s="67" t="s">
        <v>211</v>
      </c>
      <c r="J80" s="73">
        <v>8000</v>
      </c>
    </row>
    <row r="81" spans="1:10" ht="15.6" x14ac:dyDescent="0.3">
      <c r="A81" s="68" t="s">
        <v>20</v>
      </c>
      <c r="B81" s="69"/>
      <c r="C81" s="69"/>
      <c r="D81" s="69"/>
      <c r="E81" s="69"/>
      <c r="F81" s="66">
        <v>3533</v>
      </c>
      <c r="G81" s="69"/>
      <c r="H81" s="69"/>
      <c r="I81" s="67" t="s">
        <v>212</v>
      </c>
      <c r="J81" s="73">
        <v>5000</v>
      </c>
    </row>
    <row r="82" spans="1:10" ht="31.2" x14ac:dyDescent="0.3">
      <c r="A82" s="68" t="s">
        <v>20</v>
      </c>
      <c r="B82" s="66"/>
      <c r="C82" s="69"/>
      <c r="D82" s="69"/>
      <c r="E82" s="69"/>
      <c r="F82" s="66">
        <v>4379</v>
      </c>
      <c r="G82" s="69"/>
      <c r="H82" s="69"/>
      <c r="I82" s="67" t="s">
        <v>267</v>
      </c>
      <c r="J82" s="73">
        <v>7500</v>
      </c>
    </row>
    <row r="83" spans="1:10" ht="15.6" x14ac:dyDescent="0.3">
      <c r="A83" s="68" t="s">
        <v>20</v>
      </c>
      <c r="B83" s="69"/>
      <c r="C83" s="69"/>
      <c r="D83" s="69"/>
      <c r="E83" s="69"/>
      <c r="F83" s="66">
        <v>3549</v>
      </c>
      <c r="G83" s="69"/>
      <c r="H83" s="69"/>
      <c r="I83" s="67" t="s">
        <v>299</v>
      </c>
      <c r="J83" s="73">
        <v>3000</v>
      </c>
    </row>
    <row r="84" spans="1:10" ht="15.6" x14ac:dyDescent="0.3">
      <c r="A84" s="68" t="s">
        <v>20</v>
      </c>
      <c r="B84" s="68"/>
      <c r="C84" s="68"/>
      <c r="D84" s="68"/>
      <c r="E84" s="68"/>
      <c r="F84" s="68" t="s">
        <v>38</v>
      </c>
      <c r="G84" s="68" t="s">
        <v>88</v>
      </c>
      <c r="H84" s="68"/>
      <c r="I84" s="67" t="s">
        <v>215</v>
      </c>
      <c r="J84" s="72">
        <v>29000</v>
      </c>
    </row>
    <row r="85" spans="1:10" ht="15.6" x14ac:dyDescent="0.3">
      <c r="A85" s="68" t="s">
        <v>20</v>
      </c>
      <c r="B85" s="68"/>
      <c r="C85" s="68"/>
      <c r="D85" s="68"/>
      <c r="E85" s="68"/>
      <c r="F85" s="68" t="s">
        <v>216</v>
      </c>
      <c r="G85" s="68"/>
      <c r="H85" s="68"/>
      <c r="I85" s="67" t="s">
        <v>217</v>
      </c>
      <c r="J85" s="72">
        <v>127000</v>
      </c>
    </row>
    <row r="86" spans="1:10" ht="15.6" x14ac:dyDescent="0.3">
      <c r="A86" s="68" t="s">
        <v>20</v>
      </c>
      <c r="B86" s="68"/>
      <c r="C86" s="68"/>
      <c r="D86" s="68"/>
      <c r="E86" s="68"/>
      <c r="F86" s="68" t="s">
        <v>219</v>
      </c>
      <c r="G86" s="68"/>
      <c r="H86" s="68"/>
      <c r="I86" s="67" t="s">
        <v>220</v>
      </c>
      <c r="J86" s="72">
        <v>4152000</v>
      </c>
    </row>
    <row r="87" spans="1:10" ht="15.6" x14ac:dyDescent="0.3">
      <c r="A87" s="68" t="s">
        <v>20</v>
      </c>
      <c r="B87" s="68"/>
      <c r="C87" s="68"/>
      <c r="D87" s="68"/>
      <c r="E87" s="68"/>
      <c r="F87" s="68" t="s">
        <v>221</v>
      </c>
      <c r="G87" s="68" t="s">
        <v>88</v>
      </c>
      <c r="H87" s="68"/>
      <c r="I87" s="67" t="s">
        <v>222</v>
      </c>
      <c r="J87" s="72">
        <v>165000</v>
      </c>
    </row>
    <row r="88" spans="1:10" ht="15.6" x14ac:dyDescent="0.3">
      <c r="A88" s="68" t="s">
        <v>20</v>
      </c>
      <c r="B88" s="68"/>
      <c r="C88" s="68"/>
      <c r="D88" s="68"/>
      <c r="E88" s="68"/>
      <c r="F88" s="68" t="s">
        <v>283</v>
      </c>
      <c r="G88" s="68"/>
      <c r="H88" s="68"/>
      <c r="I88" s="67" t="s">
        <v>226</v>
      </c>
      <c r="J88" s="72">
        <v>16000</v>
      </c>
    </row>
    <row r="89" spans="1:10" ht="30" customHeight="1" x14ac:dyDescent="0.3">
      <c r="A89" s="68" t="s">
        <v>20</v>
      </c>
      <c r="B89" s="68"/>
      <c r="C89" s="68"/>
      <c r="D89" s="68"/>
      <c r="E89" s="68"/>
      <c r="F89" s="68" t="s">
        <v>227</v>
      </c>
      <c r="G89" s="68" t="s">
        <v>88</v>
      </c>
      <c r="H89" s="68" t="s">
        <v>104</v>
      </c>
      <c r="I89" s="67" t="s">
        <v>228</v>
      </c>
      <c r="J89" s="72">
        <v>1850000</v>
      </c>
    </row>
    <row r="90" spans="1:10" ht="15" customHeight="1" x14ac:dyDescent="0.3">
      <c r="A90" s="68" t="s">
        <v>20</v>
      </c>
      <c r="B90" s="68"/>
      <c r="C90" s="68"/>
      <c r="D90" s="68"/>
      <c r="E90" s="68"/>
      <c r="F90" s="68" t="s">
        <v>229</v>
      </c>
      <c r="G90" s="68" t="s">
        <v>88</v>
      </c>
      <c r="H90" s="68"/>
      <c r="I90" s="67" t="s">
        <v>232</v>
      </c>
      <c r="J90" s="72">
        <v>2035000</v>
      </c>
    </row>
    <row r="91" spans="1:10" ht="15.6" x14ac:dyDescent="0.3">
      <c r="A91" s="68" t="s">
        <v>20</v>
      </c>
      <c r="B91" s="68"/>
      <c r="C91" s="68"/>
      <c r="D91" s="68"/>
      <c r="E91" s="68"/>
      <c r="F91" s="68" t="s">
        <v>247</v>
      </c>
      <c r="G91" s="68" t="s">
        <v>88</v>
      </c>
      <c r="H91" s="68"/>
      <c r="I91" s="67" t="s">
        <v>378</v>
      </c>
      <c r="J91" s="72">
        <v>600000</v>
      </c>
    </row>
    <row r="92" spans="1:10" ht="15.6" x14ac:dyDescent="0.3">
      <c r="A92" s="68" t="s">
        <v>20</v>
      </c>
      <c r="B92" s="66" t="s">
        <v>71</v>
      </c>
      <c r="C92" s="69" t="s">
        <v>71</v>
      </c>
      <c r="D92" s="69"/>
      <c r="E92" s="68" t="s">
        <v>71</v>
      </c>
      <c r="F92" s="66">
        <v>1032</v>
      </c>
      <c r="G92" s="66" t="s">
        <v>71</v>
      </c>
      <c r="H92" s="69"/>
      <c r="I92" s="67" t="s">
        <v>237</v>
      </c>
      <c r="J92" s="72">
        <v>20000</v>
      </c>
    </row>
    <row r="93" spans="1:10" ht="15.6" x14ac:dyDescent="0.3">
      <c r="A93" s="68" t="s">
        <v>20</v>
      </c>
      <c r="B93" s="66" t="s">
        <v>71</v>
      </c>
      <c r="C93" s="69"/>
      <c r="D93" s="69"/>
      <c r="E93" s="68" t="s">
        <v>71</v>
      </c>
      <c r="F93" s="66">
        <v>6320</v>
      </c>
      <c r="G93" s="66" t="s">
        <v>71</v>
      </c>
      <c r="H93" s="69"/>
      <c r="I93" s="67" t="s">
        <v>238</v>
      </c>
      <c r="J93" s="74">
        <v>56000</v>
      </c>
    </row>
    <row r="94" spans="1:10" ht="15.6" x14ac:dyDescent="0.3">
      <c r="A94" s="14" t="s">
        <v>127</v>
      </c>
      <c r="B94" s="12"/>
      <c r="C94" s="13"/>
      <c r="D94" s="13"/>
      <c r="E94" s="14"/>
      <c r="F94" s="66"/>
      <c r="G94" s="12"/>
      <c r="H94" s="13"/>
      <c r="I94" s="67"/>
      <c r="J94" s="72">
        <f>SUM(J53:J93)</f>
        <v>42784860</v>
      </c>
    </row>
    <row r="95" spans="1:10" x14ac:dyDescent="0.3">
      <c r="A95" s="92" t="s">
        <v>379</v>
      </c>
      <c r="B95" s="93"/>
      <c r="C95" s="93"/>
      <c r="D95" s="93"/>
      <c r="E95" s="93"/>
      <c r="F95" s="93"/>
      <c r="G95" s="93"/>
      <c r="H95" s="93"/>
      <c r="I95" s="93"/>
      <c r="J95" s="53"/>
    </row>
    <row r="96" spans="1:10" x14ac:dyDescent="0.3">
      <c r="A96" s="92" t="s">
        <v>69</v>
      </c>
      <c r="B96" s="93"/>
      <c r="C96" s="93"/>
      <c r="D96" s="93"/>
      <c r="E96" s="93"/>
      <c r="F96" s="93"/>
      <c r="G96" s="93"/>
      <c r="H96" s="93"/>
      <c r="I96" s="93"/>
      <c r="J96" s="53"/>
    </row>
    <row r="97" spans="1:10" x14ac:dyDescent="0.3">
      <c r="A97" s="32" t="s">
        <v>1</v>
      </c>
      <c r="B97" s="32" t="s">
        <v>2</v>
      </c>
      <c r="C97" s="32" t="s">
        <v>3</v>
      </c>
      <c r="D97" s="32" t="s">
        <v>4</v>
      </c>
      <c r="E97" s="32" t="s">
        <v>5</v>
      </c>
      <c r="F97" s="32" t="s">
        <v>6</v>
      </c>
      <c r="G97" s="32" t="s">
        <v>7</v>
      </c>
      <c r="H97" s="34" t="s">
        <v>70</v>
      </c>
      <c r="I97" s="33" t="s">
        <v>8</v>
      </c>
      <c r="J97" s="48" t="s">
        <v>380</v>
      </c>
    </row>
    <row r="98" spans="1:10" x14ac:dyDescent="0.3">
      <c r="A98" s="35"/>
      <c r="B98" s="35"/>
      <c r="C98" s="35"/>
      <c r="D98" s="35"/>
      <c r="E98" s="35"/>
      <c r="F98" s="35"/>
      <c r="G98" s="35"/>
      <c r="H98" s="35"/>
      <c r="I98" s="33"/>
      <c r="J98" s="24"/>
    </row>
    <row r="99" spans="1:10" ht="15.6" x14ac:dyDescent="0.3">
      <c r="A99" s="68" t="s">
        <v>20</v>
      </c>
      <c r="B99" s="66" t="s">
        <v>71</v>
      </c>
      <c r="C99" s="69"/>
      <c r="D99" s="69"/>
      <c r="E99" s="68" t="s">
        <v>71</v>
      </c>
      <c r="F99" s="66">
        <v>3349</v>
      </c>
      <c r="G99" s="66" t="s">
        <v>71</v>
      </c>
      <c r="H99" s="69"/>
      <c r="I99" s="67" t="s">
        <v>239</v>
      </c>
      <c r="J99" s="74">
        <v>80000</v>
      </c>
    </row>
    <row r="100" spans="1:10" ht="15.6" x14ac:dyDescent="0.3">
      <c r="A100" s="68" t="s">
        <v>20</v>
      </c>
      <c r="B100" s="66"/>
      <c r="C100" s="69"/>
      <c r="D100" s="69"/>
      <c r="E100" s="68"/>
      <c r="F100" s="66">
        <v>5213</v>
      </c>
      <c r="G100" s="66"/>
      <c r="H100" s="69"/>
      <c r="I100" s="67" t="s">
        <v>286</v>
      </c>
      <c r="J100" s="72">
        <v>20000</v>
      </c>
    </row>
    <row r="101" spans="1:10" ht="15.6" x14ac:dyDescent="0.3">
      <c r="A101" s="68" t="s">
        <v>20</v>
      </c>
      <c r="B101" s="66" t="s">
        <v>71</v>
      </c>
      <c r="C101" s="69"/>
      <c r="D101" s="69"/>
      <c r="E101" s="68" t="s">
        <v>71</v>
      </c>
      <c r="F101" s="66">
        <v>6310</v>
      </c>
      <c r="G101" s="66" t="s">
        <v>71</v>
      </c>
      <c r="H101" s="69"/>
      <c r="I101" s="67" t="s">
        <v>240</v>
      </c>
      <c r="J101" s="74">
        <v>10000</v>
      </c>
    </row>
    <row r="102" spans="1:10" ht="15.6" x14ac:dyDescent="0.3">
      <c r="A102" s="68" t="s">
        <v>20</v>
      </c>
      <c r="B102" s="66"/>
      <c r="C102" s="69"/>
      <c r="D102" s="69"/>
      <c r="E102" s="69"/>
      <c r="F102" s="66">
        <v>6402</v>
      </c>
      <c r="G102" s="69"/>
      <c r="H102" s="69"/>
      <c r="I102" s="69" t="s">
        <v>338</v>
      </c>
      <c r="J102" s="72">
        <v>7333</v>
      </c>
    </row>
    <row r="103" spans="1:10" ht="15.6" x14ac:dyDescent="0.3">
      <c r="A103" s="68" t="s">
        <v>20</v>
      </c>
      <c r="B103" s="66"/>
      <c r="C103" s="69"/>
      <c r="D103" s="69"/>
      <c r="E103" s="69"/>
      <c r="F103" s="66">
        <v>3421</v>
      </c>
      <c r="G103" s="69"/>
      <c r="H103" s="69"/>
      <c r="I103" s="69" t="s">
        <v>348</v>
      </c>
      <c r="J103" s="72">
        <v>13000</v>
      </c>
    </row>
    <row r="104" spans="1:10" ht="15" customHeight="1" x14ac:dyDescent="0.3">
      <c r="A104" s="68" t="s">
        <v>20</v>
      </c>
      <c r="B104" s="66"/>
      <c r="C104" s="69"/>
      <c r="D104" s="69"/>
      <c r="E104" s="69"/>
      <c r="F104" s="66">
        <v>6330</v>
      </c>
      <c r="G104" s="69"/>
      <c r="H104" s="69"/>
      <c r="I104" s="70" t="s">
        <v>339</v>
      </c>
      <c r="J104" s="72">
        <v>1672000</v>
      </c>
    </row>
    <row r="105" spans="1:10" ht="15.6" x14ac:dyDescent="0.3">
      <c r="A105" s="66">
        <v>236</v>
      </c>
      <c r="B105" s="66"/>
      <c r="C105" s="69"/>
      <c r="D105" s="69"/>
      <c r="E105" s="66"/>
      <c r="F105" s="66">
        <v>6171</v>
      </c>
      <c r="G105" s="66"/>
      <c r="H105" s="69"/>
      <c r="I105" s="69" t="s">
        <v>302</v>
      </c>
      <c r="J105" s="72">
        <v>180000</v>
      </c>
    </row>
    <row r="106" spans="1:10" ht="15.6" x14ac:dyDescent="0.3">
      <c r="A106" s="66">
        <v>236</v>
      </c>
      <c r="B106" s="66"/>
      <c r="C106" s="69"/>
      <c r="D106" s="69"/>
      <c r="E106" s="66"/>
      <c r="F106" s="66">
        <v>6310</v>
      </c>
      <c r="G106" s="66"/>
      <c r="H106" s="69"/>
      <c r="I106" s="69" t="s">
        <v>273</v>
      </c>
      <c r="J106" s="72">
        <v>1200</v>
      </c>
    </row>
    <row r="107" spans="1:10" ht="15.6" x14ac:dyDescent="0.3">
      <c r="A107" s="66">
        <v>236</v>
      </c>
      <c r="B107" s="66"/>
      <c r="C107" s="69"/>
      <c r="D107" s="69"/>
      <c r="E107" s="66"/>
      <c r="F107" s="66">
        <v>2321</v>
      </c>
      <c r="G107" s="66"/>
      <c r="H107" s="69"/>
      <c r="I107" s="69" t="s">
        <v>273</v>
      </c>
      <c r="J107" s="72">
        <v>200000</v>
      </c>
    </row>
    <row r="108" spans="1:10" ht="15.6" x14ac:dyDescent="0.3">
      <c r="A108" s="66">
        <v>231</v>
      </c>
      <c r="B108" s="66"/>
      <c r="C108" s="69"/>
      <c r="D108" s="69"/>
      <c r="E108" s="66"/>
      <c r="F108" s="66">
        <v>5212</v>
      </c>
      <c r="G108" s="66"/>
      <c r="H108" s="69"/>
      <c r="I108" s="69" t="s">
        <v>340</v>
      </c>
      <c r="J108" s="72">
        <v>300000</v>
      </c>
    </row>
    <row r="109" spans="1:10" ht="15.6" x14ac:dyDescent="0.3">
      <c r="A109" s="97" t="s">
        <v>127</v>
      </c>
      <c r="B109" s="98"/>
      <c r="C109" s="98"/>
      <c r="D109" s="98"/>
      <c r="E109" s="98"/>
      <c r="F109" s="98"/>
      <c r="G109" s="98"/>
      <c r="H109" s="98"/>
      <c r="I109" s="99"/>
      <c r="J109" s="84">
        <f>SUM(J99:J108)</f>
        <v>2483533</v>
      </c>
    </row>
    <row r="110" spans="1:10" ht="15.6" x14ac:dyDescent="0.3">
      <c r="A110" s="100" t="s">
        <v>241</v>
      </c>
      <c r="B110" s="100"/>
      <c r="C110" s="100"/>
      <c r="D110" s="100"/>
      <c r="E110" s="100"/>
      <c r="F110" s="100"/>
      <c r="G110" s="100"/>
      <c r="H110" s="100"/>
      <c r="I110" s="100"/>
      <c r="J110" s="76">
        <f>SUM(J94+J109)</f>
        <v>45268393</v>
      </c>
    </row>
    <row r="111" spans="1:10" ht="15.6" x14ac:dyDescent="0.3">
      <c r="A111" s="77"/>
      <c r="B111" s="77"/>
      <c r="C111" s="77"/>
      <c r="D111" s="77"/>
      <c r="E111" s="77"/>
      <c r="F111" s="77"/>
      <c r="G111" s="77"/>
      <c r="H111" s="77"/>
      <c r="I111" s="78"/>
      <c r="J111" s="77"/>
    </row>
    <row r="112" spans="1:10" ht="15.6" x14ac:dyDescent="0.3">
      <c r="A112" s="77" t="s">
        <v>245</v>
      </c>
      <c r="B112" s="77"/>
      <c r="C112" s="77"/>
      <c r="D112" s="77"/>
      <c r="E112" s="77"/>
      <c r="F112" s="77"/>
      <c r="G112" s="77"/>
      <c r="H112" s="77"/>
      <c r="I112" s="77" t="s">
        <v>243</v>
      </c>
      <c r="J112" s="79">
        <v>23368393</v>
      </c>
    </row>
    <row r="113" spans="1:10" ht="15.6" x14ac:dyDescent="0.3">
      <c r="A113" s="77"/>
      <c r="B113" s="77"/>
      <c r="C113" s="77"/>
      <c r="D113" s="77"/>
      <c r="E113" s="77"/>
      <c r="F113" s="77"/>
      <c r="G113" s="77"/>
      <c r="H113" s="77"/>
      <c r="I113" s="77" t="s">
        <v>244</v>
      </c>
      <c r="J113" s="79">
        <v>21900000</v>
      </c>
    </row>
    <row r="114" spans="1:10" ht="15.6" x14ac:dyDescent="0.3">
      <c r="A114" s="77"/>
      <c r="B114" s="77"/>
      <c r="C114" s="77"/>
      <c r="D114" s="77"/>
      <c r="E114" s="77"/>
      <c r="F114" s="77"/>
      <c r="G114" s="77"/>
      <c r="H114" s="77"/>
      <c r="I114" s="77"/>
      <c r="J114" s="79">
        <f t="shared" ref="J114" si="0">SUM(J112:J113)</f>
        <v>45268393</v>
      </c>
    </row>
    <row r="115" spans="1:10" ht="15.6" x14ac:dyDescent="0.3">
      <c r="A115" s="80" t="s">
        <v>242</v>
      </c>
      <c r="B115" s="80"/>
      <c r="C115" s="81"/>
      <c r="D115" s="80"/>
      <c r="E115" s="80"/>
      <c r="F115" s="80"/>
      <c r="G115" s="80"/>
      <c r="H115" s="80"/>
      <c r="I115" s="80" t="s">
        <v>71</v>
      </c>
      <c r="J115" s="77"/>
    </row>
    <row r="116" spans="1:10" ht="15.6" x14ac:dyDescent="0.3">
      <c r="A116" s="82">
        <v>8115</v>
      </c>
      <c r="B116" s="82"/>
      <c r="C116" s="83"/>
      <c r="D116" s="77"/>
      <c r="E116" s="77"/>
      <c r="F116" s="77"/>
      <c r="G116" s="77"/>
      <c r="H116" s="77"/>
      <c r="I116" s="82" t="s">
        <v>71</v>
      </c>
      <c r="J116" s="79">
        <v>20844084</v>
      </c>
    </row>
    <row r="117" spans="1:10" ht="15.6" x14ac:dyDescent="0.3">
      <c r="A117" s="82">
        <v>8114</v>
      </c>
      <c r="B117" s="82"/>
      <c r="C117" s="83"/>
      <c r="D117" s="77"/>
      <c r="E117" s="77"/>
      <c r="F117" s="77"/>
      <c r="G117" s="77"/>
      <c r="H117" s="77"/>
      <c r="I117" s="82"/>
      <c r="J117" s="77"/>
    </row>
    <row r="118" spans="1:10" ht="15.6" x14ac:dyDescent="0.3">
      <c r="A118" s="77" t="s">
        <v>71</v>
      </c>
      <c r="B118" s="77"/>
      <c r="C118" s="77"/>
      <c r="D118" s="77"/>
      <c r="E118" s="77"/>
      <c r="F118" s="77"/>
      <c r="G118" s="77"/>
      <c r="H118" s="77"/>
      <c r="I118" s="77"/>
      <c r="J118" s="77"/>
    </row>
    <row r="119" spans="1:10" ht="15.6" x14ac:dyDescent="0.3">
      <c r="A119" s="77" t="s">
        <v>284</v>
      </c>
      <c r="B119" s="77"/>
      <c r="C119" s="77"/>
      <c r="D119" s="77"/>
      <c r="E119" s="77"/>
      <c r="F119" s="77"/>
      <c r="G119" s="77"/>
      <c r="H119" s="77"/>
      <c r="I119" s="77"/>
      <c r="J119" s="79">
        <v>-20844084</v>
      </c>
    </row>
    <row r="120" spans="1:10" ht="15.6" x14ac:dyDescent="0.3">
      <c r="A120" s="77"/>
      <c r="B120" s="77"/>
      <c r="C120" s="77"/>
      <c r="D120" s="77"/>
      <c r="E120" s="77"/>
      <c r="F120" s="77"/>
      <c r="G120" s="77"/>
      <c r="H120" s="77"/>
      <c r="I120" s="77"/>
      <c r="J120" s="77"/>
    </row>
    <row r="121" spans="1:10" ht="15.6" x14ac:dyDescent="0.3">
      <c r="A121" s="77"/>
      <c r="B121" s="77"/>
      <c r="C121" s="77"/>
      <c r="D121" s="77"/>
      <c r="E121" s="77"/>
      <c r="F121" s="77"/>
      <c r="G121" s="77"/>
      <c r="H121" s="77"/>
      <c r="I121" s="77"/>
      <c r="J121" s="77"/>
    </row>
    <row r="122" spans="1:10" ht="15.6" x14ac:dyDescent="0.3">
      <c r="A122" s="101" t="s">
        <v>381</v>
      </c>
      <c r="B122" s="101"/>
      <c r="C122" s="101"/>
      <c r="D122" s="101"/>
      <c r="E122" s="101"/>
      <c r="F122" s="101"/>
      <c r="G122" s="101"/>
      <c r="H122" s="101"/>
      <c r="I122" s="101"/>
      <c r="J122" s="77"/>
    </row>
    <row r="124" spans="1:10" x14ac:dyDescent="0.3">
      <c r="A124" s="95"/>
      <c r="B124" s="95"/>
      <c r="C124" s="95"/>
      <c r="D124" s="95"/>
      <c r="E124" s="95"/>
      <c r="H124" s="71"/>
    </row>
    <row r="127" spans="1:10" x14ac:dyDescent="0.3">
      <c r="A127" s="95"/>
      <c r="B127" s="95"/>
    </row>
    <row r="128" spans="1:10" ht="30" customHeight="1" x14ac:dyDescent="0.3">
      <c r="A128" s="96"/>
      <c r="B128" s="96"/>
      <c r="C128" s="96"/>
      <c r="D128" s="96"/>
      <c r="E128" s="96"/>
      <c r="F128" s="96"/>
      <c r="G128" s="96"/>
      <c r="H128" s="96"/>
      <c r="I128" s="96"/>
    </row>
  </sheetData>
  <mergeCells count="13">
    <mergeCell ref="A124:E124"/>
    <mergeCell ref="A127:B127"/>
    <mergeCell ref="A128:I128"/>
    <mergeCell ref="A109:I109"/>
    <mergeCell ref="A110:I110"/>
    <mergeCell ref="A122:I122"/>
    <mergeCell ref="A95:I95"/>
    <mergeCell ref="A96:I96"/>
    <mergeCell ref="A1:I1"/>
    <mergeCell ref="A2:I2"/>
    <mergeCell ref="A36:I36"/>
    <mergeCell ref="A49:I49"/>
    <mergeCell ref="A50:I50"/>
  </mergeCells>
  <pageMargins left="0.7" right="0.7" top="0.78740157499999996" bottom="0.78740157499999996" header="0.3" footer="0.3"/>
  <pageSetup paperSize="9" scale="71" orientation="portrait" horizontalDpi="4294967295" verticalDpi="4294967295" r:id="rId1"/>
  <rowBreaks count="2" manualBreakCount="2">
    <brk id="48" max="9" man="1"/>
    <brk id="94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5"/>
  <sheetViews>
    <sheetView view="pageBreakPreview" topLeftCell="A294" zoomScaleNormal="100" zoomScaleSheetLayoutView="100" workbookViewId="0">
      <selection sqref="A1:M318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3" customWidth="1"/>
    <col min="11" max="12" width="14.21875" customWidth="1"/>
    <col min="13" max="13" width="15.6640625" customWidth="1"/>
  </cols>
  <sheetData>
    <row r="1" spans="1:13" x14ac:dyDescent="0.3">
      <c r="A1" s="92" t="s">
        <v>376</v>
      </c>
      <c r="B1" s="93"/>
      <c r="C1" s="93"/>
      <c r="D1" s="93"/>
      <c r="E1" s="93"/>
      <c r="F1" s="93"/>
      <c r="G1" s="93"/>
      <c r="H1" s="93"/>
      <c r="I1" s="93"/>
      <c r="J1" s="53"/>
      <c r="K1" s="53"/>
      <c r="L1" s="53"/>
      <c r="M1" s="53"/>
    </row>
    <row r="2" spans="1:13" x14ac:dyDescent="0.3">
      <c r="A2" s="92" t="s">
        <v>69</v>
      </c>
      <c r="B2" s="93"/>
      <c r="C2" s="93"/>
      <c r="D2" s="93"/>
      <c r="E2" s="93"/>
      <c r="F2" s="93"/>
      <c r="G2" s="93"/>
      <c r="H2" s="93"/>
      <c r="I2" s="93"/>
      <c r="J2" s="54"/>
      <c r="K2" s="53"/>
      <c r="L2" s="53"/>
      <c r="M2" s="53"/>
    </row>
    <row r="3" spans="1:13" ht="28.8" x14ac:dyDescent="0.3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4" t="s">
        <v>70</v>
      </c>
      <c r="I3" s="33" t="s">
        <v>8</v>
      </c>
      <c r="J3" s="24" t="s">
        <v>334</v>
      </c>
      <c r="K3" s="24" t="s">
        <v>369</v>
      </c>
      <c r="L3" s="63" t="s">
        <v>372</v>
      </c>
      <c r="M3" s="24" t="s">
        <v>373</v>
      </c>
    </row>
    <row r="4" spans="1:13" x14ac:dyDescent="0.3">
      <c r="A4" s="35"/>
      <c r="B4" s="35"/>
      <c r="C4" s="35"/>
      <c r="D4" s="35"/>
      <c r="E4" s="35"/>
      <c r="F4" s="35"/>
      <c r="G4" s="35"/>
      <c r="H4" s="35"/>
      <c r="I4" s="33"/>
      <c r="J4" s="24"/>
      <c r="K4" s="24"/>
      <c r="L4" s="24"/>
      <c r="M4" s="24"/>
    </row>
    <row r="5" spans="1:13" ht="15" customHeight="1" x14ac:dyDescent="0.3">
      <c r="A5" s="1" t="s">
        <v>9</v>
      </c>
      <c r="B5" s="1" t="s">
        <v>10</v>
      </c>
      <c r="C5" s="5" t="s">
        <v>71</v>
      </c>
      <c r="D5" s="6"/>
      <c r="E5" s="7" t="s">
        <v>72</v>
      </c>
      <c r="F5" s="7">
        <v>2310</v>
      </c>
      <c r="G5" s="7">
        <v>5021</v>
      </c>
      <c r="H5" s="5" t="s">
        <v>71</v>
      </c>
      <c r="I5" s="8" t="s">
        <v>73</v>
      </c>
      <c r="J5" s="3">
        <v>23500</v>
      </c>
      <c r="K5" s="3">
        <v>23500</v>
      </c>
      <c r="L5" s="45">
        <v>23500</v>
      </c>
      <c r="M5" s="3">
        <v>27000</v>
      </c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74</v>
      </c>
      <c r="H6" s="1"/>
      <c r="I6" s="2" t="s">
        <v>75</v>
      </c>
      <c r="J6" s="3">
        <v>20000</v>
      </c>
      <c r="K6" s="3">
        <v>20000</v>
      </c>
      <c r="L6" s="3">
        <v>20000</v>
      </c>
      <c r="M6" s="3">
        <v>20000</v>
      </c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76</v>
      </c>
      <c r="H7" s="1"/>
      <c r="I7" s="2" t="s">
        <v>77</v>
      </c>
      <c r="J7" s="3">
        <v>20000</v>
      </c>
      <c r="K7" s="3">
        <v>20000</v>
      </c>
      <c r="L7" s="3">
        <v>20000</v>
      </c>
      <c r="M7" s="3">
        <v>10000</v>
      </c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78</v>
      </c>
      <c r="H8" s="1"/>
      <c r="I8" s="2" t="s">
        <v>79</v>
      </c>
      <c r="J8" s="3">
        <v>1000</v>
      </c>
      <c r="K8" s="3">
        <v>1000</v>
      </c>
      <c r="L8" s="3">
        <v>1000</v>
      </c>
      <c r="M8" s="3">
        <v>1500</v>
      </c>
    </row>
    <row r="9" spans="1:13" ht="15" customHeight="1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80</v>
      </c>
      <c r="H9" s="1"/>
      <c r="I9" s="2" t="s">
        <v>81</v>
      </c>
      <c r="J9" s="3">
        <v>45000</v>
      </c>
      <c r="K9" s="3">
        <v>45000</v>
      </c>
      <c r="L9" s="3">
        <v>45000</v>
      </c>
      <c r="M9" s="3">
        <v>45000</v>
      </c>
    </row>
    <row r="10" spans="1:13" ht="15" customHeight="1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82</v>
      </c>
      <c r="H10" s="1"/>
      <c r="I10" s="2" t="s">
        <v>83</v>
      </c>
      <c r="J10" s="3">
        <v>100000</v>
      </c>
      <c r="K10" s="3">
        <v>150000</v>
      </c>
      <c r="L10" s="3">
        <v>150000</v>
      </c>
      <c r="M10" s="3">
        <v>150000</v>
      </c>
    </row>
    <row r="11" spans="1:13" ht="15" customHeight="1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84</v>
      </c>
      <c r="H11" s="1"/>
      <c r="I11" s="2" t="s">
        <v>85</v>
      </c>
      <c r="J11" s="3">
        <v>126000</v>
      </c>
      <c r="K11" s="3">
        <v>126000</v>
      </c>
      <c r="L11" s="3">
        <v>126000</v>
      </c>
      <c r="M11" s="3">
        <v>126000</v>
      </c>
    </row>
    <row r="12" spans="1:13" ht="15" customHeight="1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86</v>
      </c>
      <c r="H12" s="1"/>
      <c r="I12" s="2" t="s">
        <v>87</v>
      </c>
      <c r="J12" s="3">
        <v>300000</v>
      </c>
      <c r="K12" s="3">
        <v>300000</v>
      </c>
      <c r="L12" s="45">
        <v>300000</v>
      </c>
      <c r="M12" s="3">
        <v>100000</v>
      </c>
    </row>
    <row r="13" spans="1:13" ht="15" customHeight="1" x14ac:dyDescent="0.3">
      <c r="A13" s="18" t="s">
        <v>20</v>
      </c>
      <c r="B13" s="9"/>
      <c r="C13" s="9"/>
      <c r="D13" s="9"/>
      <c r="E13" s="9"/>
      <c r="F13" s="39" t="s">
        <v>275</v>
      </c>
      <c r="G13" s="9" t="s">
        <v>88</v>
      </c>
      <c r="H13" s="9"/>
      <c r="I13" s="10" t="s">
        <v>89</v>
      </c>
      <c r="J13" s="11">
        <f>SUM(J5:J12)</f>
        <v>635500</v>
      </c>
      <c r="K13" s="11">
        <f>SUM(K5:K12)</f>
        <v>685500</v>
      </c>
      <c r="L13" s="11">
        <f>SUM(L5:L12)</f>
        <v>685500</v>
      </c>
      <c r="M13" s="11">
        <f>SUM(M5:M12)</f>
        <v>479500</v>
      </c>
    </row>
    <row r="14" spans="1:13" ht="15" customHeight="1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74</v>
      </c>
      <c r="H14" s="1"/>
      <c r="I14" s="2" t="s">
        <v>75</v>
      </c>
      <c r="J14" s="3">
        <v>20000</v>
      </c>
      <c r="K14" s="3">
        <v>20000</v>
      </c>
      <c r="L14" s="3">
        <v>20000</v>
      </c>
      <c r="M14" s="3">
        <v>20000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80</v>
      </c>
      <c r="H15" s="1"/>
      <c r="I15" s="2" t="s">
        <v>90</v>
      </c>
      <c r="J15" s="3">
        <v>20000</v>
      </c>
      <c r="K15" s="3">
        <v>20000</v>
      </c>
      <c r="L15" s="3">
        <v>20000</v>
      </c>
      <c r="M15" s="3">
        <v>25000</v>
      </c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82</v>
      </c>
      <c r="H16" s="1"/>
      <c r="I16" s="2" t="s">
        <v>91</v>
      </c>
      <c r="J16" s="3">
        <v>200000</v>
      </c>
      <c r="K16" s="3">
        <v>200000</v>
      </c>
      <c r="L16" s="3">
        <v>200000</v>
      </c>
      <c r="M16" s="3">
        <v>200000</v>
      </c>
    </row>
    <row r="17" spans="1:13" ht="15" customHeight="1" x14ac:dyDescent="0.3">
      <c r="A17" s="1" t="s">
        <v>20</v>
      </c>
      <c r="B17" s="1" t="s">
        <v>21</v>
      </c>
      <c r="C17" s="1"/>
      <c r="D17" s="1"/>
      <c r="E17" s="1" t="s">
        <v>72</v>
      </c>
      <c r="F17" s="1" t="s">
        <v>92</v>
      </c>
      <c r="G17" s="1" t="s">
        <v>86</v>
      </c>
      <c r="H17" s="1"/>
      <c r="I17" s="2" t="s">
        <v>87</v>
      </c>
      <c r="J17" s="3">
        <v>200000</v>
      </c>
      <c r="K17" s="3">
        <v>200000</v>
      </c>
      <c r="L17" s="45">
        <v>200000</v>
      </c>
      <c r="M17" s="3">
        <v>2400000</v>
      </c>
    </row>
    <row r="18" spans="1:13" ht="45" customHeight="1" x14ac:dyDescent="0.3">
      <c r="A18" s="18" t="s">
        <v>20</v>
      </c>
      <c r="B18" s="9"/>
      <c r="C18" s="9"/>
      <c r="D18" s="9"/>
      <c r="E18" s="9"/>
      <c r="F18" s="39" t="s">
        <v>92</v>
      </c>
      <c r="G18" s="9" t="s">
        <v>88</v>
      </c>
      <c r="H18" s="9"/>
      <c r="I18" s="10" t="s">
        <v>93</v>
      </c>
      <c r="J18" s="11">
        <f>SUM(J14:J17)</f>
        <v>440000</v>
      </c>
      <c r="K18" s="11">
        <f>SUM(K14:K17)</f>
        <v>440000</v>
      </c>
      <c r="L18" s="11">
        <f>SUM(L14:L17)</f>
        <v>440000</v>
      </c>
      <c r="M18" s="11">
        <f>SUM(M14:M17)</f>
        <v>2645000</v>
      </c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11</v>
      </c>
      <c r="F19" s="1" t="s">
        <v>94</v>
      </c>
      <c r="G19" s="1" t="s">
        <v>80</v>
      </c>
      <c r="H19" s="1"/>
      <c r="I19" s="2" t="s">
        <v>90</v>
      </c>
      <c r="J19" s="3">
        <v>30000</v>
      </c>
      <c r="K19" s="3">
        <v>30000</v>
      </c>
      <c r="L19" s="3">
        <v>30000</v>
      </c>
      <c r="M19" s="3">
        <v>30000</v>
      </c>
    </row>
    <row r="20" spans="1:13" ht="15" customHeight="1" x14ac:dyDescent="0.3">
      <c r="A20" s="18" t="s">
        <v>20</v>
      </c>
      <c r="B20" s="9"/>
      <c r="C20" s="9"/>
      <c r="D20" s="9"/>
      <c r="E20" s="9"/>
      <c r="F20" s="39" t="s">
        <v>276</v>
      </c>
      <c r="G20" s="9" t="s">
        <v>88</v>
      </c>
      <c r="H20" s="9"/>
      <c r="I20" s="10" t="s">
        <v>95</v>
      </c>
      <c r="J20" s="11">
        <f t="shared" ref="J20" si="0">SUM(J19)</f>
        <v>30000</v>
      </c>
      <c r="K20" s="11">
        <f t="shared" ref="K20:M20" si="1">SUM(K19)</f>
        <v>30000</v>
      </c>
      <c r="L20" s="11">
        <f t="shared" si="1"/>
        <v>30000</v>
      </c>
      <c r="M20" s="11">
        <f t="shared" si="1"/>
        <v>30000</v>
      </c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96</v>
      </c>
      <c r="G21" s="1" t="s">
        <v>80</v>
      </c>
      <c r="H21" s="1"/>
      <c r="I21" s="2" t="s">
        <v>90</v>
      </c>
      <c r="J21" s="3">
        <v>25000</v>
      </c>
      <c r="K21" s="3">
        <v>25000</v>
      </c>
      <c r="L21" s="3">
        <v>25000</v>
      </c>
      <c r="M21" s="3">
        <v>25000</v>
      </c>
    </row>
    <row r="22" spans="1:13" ht="15" customHeight="1" x14ac:dyDescent="0.3">
      <c r="A22" s="18" t="s">
        <v>20</v>
      </c>
      <c r="B22" s="9"/>
      <c r="C22" s="9"/>
      <c r="D22" s="9"/>
      <c r="E22" s="9"/>
      <c r="F22" s="39" t="s">
        <v>277</v>
      </c>
      <c r="G22" s="9"/>
      <c r="H22" s="9"/>
      <c r="I22" s="10" t="s">
        <v>97</v>
      </c>
      <c r="J22" s="11">
        <f t="shared" ref="J22:M22" si="2">SUM(J21)</f>
        <v>25000</v>
      </c>
      <c r="K22" s="11">
        <f t="shared" ref="K22" si="3">SUM(K21)</f>
        <v>25000</v>
      </c>
      <c r="L22" s="11">
        <f t="shared" si="2"/>
        <v>25000</v>
      </c>
      <c r="M22" s="11">
        <f t="shared" si="2"/>
        <v>25000</v>
      </c>
    </row>
    <row r="23" spans="1:13" ht="15" customHeight="1" x14ac:dyDescent="0.3">
      <c r="A23" s="42" t="s">
        <v>20</v>
      </c>
      <c r="B23" s="42" t="s">
        <v>21</v>
      </c>
      <c r="C23" s="42"/>
      <c r="D23" s="42"/>
      <c r="E23" s="42" t="s">
        <v>72</v>
      </c>
      <c r="F23" s="42" t="s">
        <v>98</v>
      </c>
      <c r="G23" s="42" t="s">
        <v>268</v>
      </c>
      <c r="H23" s="42"/>
      <c r="I23" s="43" t="s">
        <v>269</v>
      </c>
      <c r="J23" s="3">
        <v>5000</v>
      </c>
      <c r="K23" s="3">
        <v>5000</v>
      </c>
      <c r="L23" s="3">
        <v>5000</v>
      </c>
      <c r="M23" s="3">
        <v>5000</v>
      </c>
    </row>
    <row r="24" spans="1:13" ht="15" customHeight="1" x14ac:dyDescent="0.3">
      <c r="A24" s="12">
        <v>231</v>
      </c>
      <c r="B24" s="12">
        <v>10</v>
      </c>
      <c r="C24" s="13"/>
      <c r="D24" s="13"/>
      <c r="E24" s="14" t="s">
        <v>72</v>
      </c>
      <c r="F24" s="14" t="s">
        <v>98</v>
      </c>
      <c r="G24" s="14" t="s">
        <v>99</v>
      </c>
      <c r="H24" s="13"/>
      <c r="I24" s="15" t="s">
        <v>100</v>
      </c>
      <c r="J24" s="3">
        <v>500</v>
      </c>
      <c r="K24" s="3">
        <v>500</v>
      </c>
      <c r="L24" s="3">
        <v>500</v>
      </c>
      <c r="M24" s="3">
        <v>500</v>
      </c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11</v>
      </c>
      <c r="F25" s="1" t="s">
        <v>18</v>
      </c>
      <c r="G25" s="1" t="s">
        <v>101</v>
      </c>
      <c r="H25" s="1"/>
      <c r="I25" s="2" t="s">
        <v>102</v>
      </c>
      <c r="J25" s="3">
        <v>25000</v>
      </c>
      <c r="K25" s="3">
        <v>25000</v>
      </c>
      <c r="L25" s="3">
        <v>25000</v>
      </c>
      <c r="M25" s="3">
        <v>0</v>
      </c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11</v>
      </c>
      <c r="F26" s="1" t="s">
        <v>18</v>
      </c>
      <c r="G26" s="1" t="s">
        <v>80</v>
      </c>
      <c r="H26" s="1"/>
      <c r="I26" s="2" t="s">
        <v>90</v>
      </c>
      <c r="J26" s="3">
        <v>1700000</v>
      </c>
      <c r="K26" s="3">
        <v>1700000</v>
      </c>
      <c r="L26" s="3">
        <v>1700000</v>
      </c>
      <c r="M26" s="3">
        <v>1700000</v>
      </c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98</v>
      </c>
      <c r="G27" s="1" t="s">
        <v>167</v>
      </c>
      <c r="H27" s="1"/>
      <c r="I27" s="2" t="s">
        <v>103</v>
      </c>
      <c r="J27" s="3">
        <v>625000</v>
      </c>
      <c r="K27" s="3">
        <v>625000</v>
      </c>
      <c r="L27" s="45">
        <v>625000</v>
      </c>
      <c r="M27" s="3">
        <v>625000</v>
      </c>
    </row>
    <row r="28" spans="1:13" ht="30" customHeight="1" x14ac:dyDescent="0.3">
      <c r="A28" s="18" t="s">
        <v>20</v>
      </c>
      <c r="B28" s="9"/>
      <c r="C28" s="9"/>
      <c r="D28" s="9"/>
      <c r="E28" s="9"/>
      <c r="F28" s="39" t="s">
        <v>98</v>
      </c>
      <c r="G28" s="9" t="s">
        <v>88</v>
      </c>
      <c r="H28" s="9" t="s">
        <v>104</v>
      </c>
      <c r="I28" s="10" t="s">
        <v>105</v>
      </c>
      <c r="J28" s="11">
        <f t="shared" ref="J28:M28" si="4">SUM(J23:J27)</f>
        <v>2355500</v>
      </c>
      <c r="K28" s="11">
        <f t="shared" ref="K28" si="5">SUM(K23:K27)</f>
        <v>2355500</v>
      </c>
      <c r="L28" s="11">
        <f t="shared" si="4"/>
        <v>2355500</v>
      </c>
      <c r="M28" s="11">
        <f t="shared" si="4"/>
        <v>2330500</v>
      </c>
    </row>
    <row r="29" spans="1:13" x14ac:dyDescent="0.3">
      <c r="A29" s="42" t="s">
        <v>20</v>
      </c>
      <c r="B29" s="42" t="s">
        <v>21</v>
      </c>
      <c r="C29" s="42"/>
      <c r="D29" s="42"/>
      <c r="E29" s="42" t="s">
        <v>72</v>
      </c>
      <c r="F29" s="42" t="s">
        <v>290</v>
      </c>
      <c r="G29" s="42" t="s">
        <v>203</v>
      </c>
      <c r="H29" s="42"/>
      <c r="I29" s="43" t="s">
        <v>90</v>
      </c>
      <c r="J29" s="3">
        <v>5000</v>
      </c>
      <c r="K29" s="3">
        <v>5000</v>
      </c>
      <c r="L29" s="3">
        <v>5000</v>
      </c>
      <c r="M29" s="3">
        <v>5000</v>
      </c>
    </row>
    <row r="30" spans="1:13" ht="30" customHeight="1" x14ac:dyDescent="0.3">
      <c r="A30" s="18"/>
      <c r="B30" s="9"/>
      <c r="C30" s="9"/>
      <c r="D30" s="9"/>
      <c r="E30" s="9"/>
      <c r="F30" s="39" t="s">
        <v>290</v>
      </c>
      <c r="G30" s="9"/>
      <c r="H30" s="9"/>
      <c r="I30" s="10" t="s">
        <v>291</v>
      </c>
      <c r="J30" s="11">
        <f t="shared" ref="J30" si="6">SUM(J29)</f>
        <v>5000</v>
      </c>
      <c r="K30" s="11">
        <f t="shared" ref="K30:M30" si="7">SUM(K29)</f>
        <v>5000</v>
      </c>
      <c r="L30" s="11">
        <f t="shared" si="7"/>
        <v>5000</v>
      </c>
      <c r="M30" s="11">
        <f t="shared" si="7"/>
        <v>5000</v>
      </c>
    </row>
    <row r="31" spans="1:13" ht="15" customHeight="1" x14ac:dyDescent="0.3">
      <c r="A31" s="14" t="s">
        <v>20</v>
      </c>
      <c r="B31" s="14" t="s">
        <v>21</v>
      </c>
      <c r="C31" s="14"/>
      <c r="D31" s="14"/>
      <c r="E31" s="14" t="s">
        <v>325</v>
      </c>
      <c r="F31" s="14" t="s">
        <v>328</v>
      </c>
      <c r="G31" s="14" t="s">
        <v>303</v>
      </c>
      <c r="H31" s="14"/>
      <c r="I31" s="15" t="s">
        <v>140</v>
      </c>
      <c r="J31" s="47">
        <v>0</v>
      </c>
      <c r="K31" s="47">
        <v>0</v>
      </c>
      <c r="L31" s="47">
        <v>0</v>
      </c>
      <c r="M31" s="59">
        <v>55500</v>
      </c>
    </row>
    <row r="32" spans="1:13" ht="15" customHeight="1" x14ac:dyDescent="0.3">
      <c r="A32" s="14" t="s">
        <v>20</v>
      </c>
      <c r="B32" s="14" t="s">
        <v>21</v>
      </c>
      <c r="C32" s="14"/>
      <c r="D32" s="14"/>
      <c r="E32" s="14" t="s">
        <v>325</v>
      </c>
      <c r="F32" s="14" t="s">
        <v>328</v>
      </c>
      <c r="G32" s="14" t="s">
        <v>326</v>
      </c>
      <c r="H32" s="14"/>
      <c r="I32" s="15" t="s">
        <v>327</v>
      </c>
      <c r="J32" s="47">
        <v>1000000</v>
      </c>
      <c r="K32" s="47">
        <v>377455</v>
      </c>
      <c r="L32" s="47">
        <v>377455</v>
      </c>
      <c r="M32" s="3">
        <v>0</v>
      </c>
    </row>
    <row r="33" spans="1:13" ht="15" customHeight="1" x14ac:dyDescent="0.3">
      <c r="A33" s="14" t="s">
        <v>20</v>
      </c>
      <c r="B33" s="14" t="s">
        <v>21</v>
      </c>
      <c r="C33" s="14"/>
      <c r="D33" s="14" t="s">
        <v>349</v>
      </c>
      <c r="E33" s="14" t="s">
        <v>325</v>
      </c>
      <c r="F33" s="14" t="s">
        <v>328</v>
      </c>
      <c r="G33" s="14" t="s">
        <v>326</v>
      </c>
      <c r="H33" s="14" t="s">
        <v>350</v>
      </c>
      <c r="I33" s="15" t="s">
        <v>327</v>
      </c>
      <c r="J33" s="47">
        <v>0</v>
      </c>
      <c r="K33" s="47">
        <v>0</v>
      </c>
      <c r="L33" s="47">
        <v>0</v>
      </c>
      <c r="M33" s="3">
        <v>0</v>
      </c>
    </row>
    <row r="34" spans="1:13" ht="15" customHeight="1" x14ac:dyDescent="0.3">
      <c r="A34" s="14" t="s">
        <v>20</v>
      </c>
      <c r="B34" s="14" t="s">
        <v>21</v>
      </c>
      <c r="C34" s="14" t="s">
        <v>351</v>
      </c>
      <c r="D34" s="14" t="s">
        <v>349</v>
      </c>
      <c r="E34" s="14" t="s">
        <v>325</v>
      </c>
      <c r="F34" s="14" t="s">
        <v>328</v>
      </c>
      <c r="G34" s="14" t="s">
        <v>326</v>
      </c>
      <c r="H34" s="14" t="s">
        <v>352</v>
      </c>
      <c r="I34" s="15" t="s">
        <v>327</v>
      </c>
      <c r="J34" s="47">
        <v>0</v>
      </c>
      <c r="K34" s="47">
        <v>0</v>
      </c>
      <c r="L34" s="47">
        <v>0</v>
      </c>
      <c r="M34" s="3">
        <v>0</v>
      </c>
    </row>
    <row r="35" spans="1:13" ht="15" customHeight="1" x14ac:dyDescent="0.3">
      <c r="A35" s="14" t="s">
        <v>20</v>
      </c>
      <c r="B35" s="14" t="s">
        <v>21</v>
      </c>
      <c r="C35" s="14"/>
      <c r="D35" s="14" t="s">
        <v>349</v>
      </c>
      <c r="E35" s="14" t="s">
        <v>325</v>
      </c>
      <c r="F35" s="14" t="s">
        <v>328</v>
      </c>
      <c r="G35" s="14" t="s">
        <v>326</v>
      </c>
      <c r="H35" s="14" t="s">
        <v>365</v>
      </c>
      <c r="I35" s="15" t="s">
        <v>327</v>
      </c>
      <c r="J35" s="47">
        <v>0</v>
      </c>
      <c r="K35" s="47">
        <v>119033.57</v>
      </c>
      <c r="L35" s="47">
        <v>119033.57</v>
      </c>
      <c r="M35" s="3">
        <v>0</v>
      </c>
    </row>
    <row r="36" spans="1:13" ht="15" customHeight="1" x14ac:dyDescent="0.3">
      <c r="A36" s="14" t="s">
        <v>20</v>
      </c>
      <c r="B36" s="14" t="s">
        <v>21</v>
      </c>
      <c r="C36" s="14" t="s">
        <v>351</v>
      </c>
      <c r="D36" s="14" t="s">
        <v>349</v>
      </c>
      <c r="E36" s="14" t="s">
        <v>325</v>
      </c>
      <c r="F36" s="14" t="s">
        <v>328</v>
      </c>
      <c r="G36" s="14" t="s">
        <v>326</v>
      </c>
      <c r="H36" s="14" t="s">
        <v>366</v>
      </c>
      <c r="I36" s="15" t="s">
        <v>327</v>
      </c>
      <c r="J36" s="47">
        <v>0</v>
      </c>
      <c r="K36" s="47">
        <v>503511.43</v>
      </c>
      <c r="L36" s="47">
        <v>503511.43</v>
      </c>
      <c r="M36" s="3">
        <v>0</v>
      </c>
    </row>
    <row r="37" spans="1:13" ht="30" customHeight="1" x14ac:dyDescent="0.3">
      <c r="A37" s="18"/>
      <c r="B37" s="9"/>
      <c r="C37" s="9"/>
      <c r="D37" s="9"/>
      <c r="E37" s="9"/>
      <c r="F37" s="39" t="s">
        <v>328</v>
      </c>
      <c r="G37" s="9"/>
      <c r="H37" s="9"/>
      <c r="I37" s="10" t="s">
        <v>329</v>
      </c>
      <c r="J37" s="11">
        <f>SUM(J32)</f>
        <v>1000000</v>
      </c>
      <c r="K37" s="11">
        <f>SUM(K32:K36)</f>
        <v>1000000</v>
      </c>
      <c r="L37" s="11">
        <f>SUM(L31:L36)</f>
        <v>1000000</v>
      </c>
      <c r="M37" s="11">
        <f>SUM(M31:M36)</f>
        <v>55500</v>
      </c>
    </row>
    <row r="38" spans="1:13" ht="15" customHeight="1" x14ac:dyDescent="0.3">
      <c r="A38" s="16" t="s">
        <v>20</v>
      </c>
      <c r="B38" s="16" t="s">
        <v>21</v>
      </c>
      <c r="C38" s="16"/>
      <c r="D38" s="16"/>
      <c r="E38" s="14" t="s">
        <v>106</v>
      </c>
      <c r="F38" s="14" t="s">
        <v>42</v>
      </c>
      <c r="G38" s="14" t="s">
        <v>107</v>
      </c>
      <c r="H38" s="14"/>
      <c r="I38" s="15" t="s">
        <v>108</v>
      </c>
      <c r="J38" s="3">
        <v>130000</v>
      </c>
      <c r="K38" s="3">
        <v>130000</v>
      </c>
      <c r="L38" s="45">
        <v>130000</v>
      </c>
      <c r="M38" s="3">
        <v>130000</v>
      </c>
    </row>
    <row r="39" spans="1:13" ht="15" customHeight="1" x14ac:dyDescent="0.3">
      <c r="A39" s="16" t="s">
        <v>20</v>
      </c>
      <c r="B39" s="16" t="s">
        <v>21</v>
      </c>
      <c r="C39" s="16"/>
      <c r="D39" s="16"/>
      <c r="E39" s="14" t="s">
        <v>106</v>
      </c>
      <c r="F39" s="14" t="s">
        <v>42</v>
      </c>
      <c r="G39" s="14" t="s">
        <v>303</v>
      </c>
      <c r="H39" s="14"/>
      <c r="I39" s="15" t="s">
        <v>140</v>
      </c>
      <c r="J39" s="3">
        <v>8000</v>
      </c>
      <c r="K39" s="3">
        <v>8000</v>
      </c>
      <c r="L39" s="45">
        <v>8000</v>
      </c>
      <c r="M39" s="3">
        <v>8000</v>
      </c>
    </row>
    <row r="40" spans="1:13" ht="15" customHeight="1" x14ac:dyDescent="0.3">
      <c r="A40" s="16" t="s">
        <v>20</v>
      </c>
      <c r="B40" s="16" t="s">
        <v>21</v>
      </c>
      <c r="C40" s="16"/>
      <c r="D40" s="16"/>
      <c r="E40" s="14" t="s">
        <v>106</v>
      </c>
      <c r="F40" s="14" t="s">
        <v>42</v>
      </c>
      <c r="G40" s="14" t="s">
        <v>109</v>
      </c>
      <c r="H40" s="14"/>
      <c r="I40" s="15" t="s">
        <v>110</v>
      </c>
      <c r="J40" s="3">
        <v>33000</v>
      </c>
      <c r="K40" s="3">
        <v>33000</v>
      </c>
      <c r="L40" s="45">
        <v>33000</v>
      </c>
      <c r="M40" s="3">
        <v>33000</v>
      </c>
    </row>
    <row r="41" spans="1:13" ht="15" customHeight="1" x14ac:dyDescent="0.3">
      <c r="A41" s="16" t="s">
        <v>20</v>
      </c>
      <c r="B41" s="16" t="s">
        <v>21</v>
      </c>
      <c r="C41" s="16"/>
      <c r="D41" s="16"/>
      <c r="E41" s="14" t="s">
        <v>106</v>
      </c>
      <c r="F41" s="14" t="s">
        <v>42</v>
      </c>
      <c r="G41" s="14" t="s">
        <v>111</v>
      </c>
      <c r="H41" s="14"/>
      <c r="I41" s="15" t="s">
        <v>112</v>
      </c>
      <c r="J41" s="3">
        <v>12000</v>
      </c>
      <c r="K41" s="3">
        <v>12000</v>
      </c>
      <c r="L41" s="45">
        <v>12000</v>
      </c>
      <c r="M41" s="3">
        <v>12000</v>
      </c>
    </row>
    <row r="42" spans="1:13" ht="15" customHeight="1" x14ac:dyDescent="0.3">
      <c r="A42" s="1" t="s">
        <v>9</v>
      </c>
      <c r="B42" s="1" t="s">
        <v>10</v>
      </c>
      <c r="C42" s="1"/>
      <c r="D42" s="1"/>
      <c r="E42" s="1" t="s">
        <v>113</v>
      </c>
      <c r="F42" s="1" t="s">
        <v>114</v>
      </c>
      <c r="G42" s="1" t="s">
        <v>74</v>
      </c>
      <c r="H42" s="1"/>
      <c r="I42" s="2" t="s">
        <v>75</v>
      </c>
      <c r="J42" s="3">
        <v>220000</v>
      </c>
      <c r="K42" s="3">
        <v>220000</v>
      </c>
      <c r="L42" s="3">
        <v>220000</v>
      </c>
      <c r="M42" s="3">
        <v>250000</v>
      </c>
    </row>
    <row r="43" spans="1:13" ht="15" customHeight="1" x14ac:dyDescent="0.3">
      <c r="A43" s="1" t="s">
        <v>9</v>
      </c>
      <c r="B43" s="1" t="s">
        <v>10</v>
      </c>
      <c r="C43" s="1"/>
      <c r="D43" s="1"/>
      <c r="E43" s="1" t="s">
        <v>113</v>
      </c>
      <c r="F43" s="1" t="s">
        <v>114</v>
      </c>
      <c r="G43" s="1" t="s">
        <v>115</v>
      </c>
      <c r="H43" s="1"/>
      <c r="I43" s="2" t="s">
        <v>116</v>
      </c>
      <c r="J43" s="3">
        <v>10000</v>
      </c>
      <c r="K43" s="3">
        <v>10000</v>
      </c>
      <c r="L43" s="3">
        <v>10000</v>
      </c>
      <c r="M43" s="3">
        <v>10000</v>
      </c>
    </row>
    <row r="44" spans="1:13" ht="15" customHeight="1" x14ac:dyDescent="0.3">
      <c r="A44" s="1" t="s">
        <v>9</v>
      </c>
      <c r="B44" s="1" t="s">
        <v>10</v>
      </c>
      <c r="C44" s="1"/>
      <c r="D44" s="1"/>
      <c r="E44" s="1" t="s">
        <v>113</v>
      </c>
      <c r="F44" s="1" t="s">
        <v>114</v>
      </c>
      <c r="G44" s="1" t="s">
        <v>80</v>
      </c>
      <c r="H44" s="1"/>
      <c r="I44" s="2" t="s">
        <v>90</v>
      </c>
      <c r="J44" s="3">
        <v>30000</v>
      </c>
      <c r="K44" s="3">
        <v>30000</v>
      </c>
      <c r="L44" s="3">
        <v>30000</v>
      </c>
      <c r="M44" s="3">
        <v>35000</v>
      </c>
    </row>
    <row r="45" spans="1:13" ht="15" customHeight="1" x14ac:dyDescent="0.3">
      <c r="A45" s="1" t="s">
        <v>9</v>
      </c>
      <c r="B45" s="1" t="s">
        <v>10</v>
      </c>
      <c r="C45" s="1"/>
      <c r="D45" s="1"/>
      <c r="E45" s="1" t="s">
        <v>113</v>
      </c>
      <c r="F45" s="1" t="s">
        <v>114</v>
      </c>
      <c r="G45" s="1" t="s">
        <v>82</v>
      </c>
      <c r="H45" s="1"/>
      <c r="I45" s="2" t="s">
        <v>91</v>
      </c>
      <c r="J45" s="3">
        <v>300000</v>
      </c>
      <c r="K45" s="3">
        <v>300000</v>
      </c>
      <c r="L45" s="45">
        <v>300000</v>
      </c>
      <c r="M45" s="3">
        <v>500000</v>
      </c>
    </row>
    <row r="46" spans="1:13" ht="15" customHeight="1" x14ac:dyDescent="0.3">
      <c r="A46" s="1" t="s">
        <v>20</v>
      </c>
      <c r="B46" s="1" t="s">
        <v>21</v>
      </c>
      <c r="C46" s="1"/>
      <c r="D46" s="1"/>
      <c r="E46" s="1" t="s">
        <v>106</v>
      </c>
      <c r="F46" s="1" t="s">
        <v>42</v>
      </c>
      <c r="G46" s="1" t="s">
        <v>315</v>
      </c>
      <c r="H46" s="1"/>
      <c r="I46" s="2" t="s">
        <v>316</v>
      </c>
      <c r="J46" s="3">
        <v>30000</v>
      </c>
      <c r="K46" s="3">
        <v>80000</v>
      </c>
      <c r="L46" s="45">
        <v>80000</v>
      </c>
      <c r="M46" s="3">
        <v>50000</v>
      </c>
    </row>
    <row r="47" spans="1:13" ht="15" customHeight="1" x14ac:dyDescent="0.3">
      <c r="A47" s="18" t="s">
        <v>20</v>
      </c>
      <c r="B47" s="9"/>
      <c r="C47" s="9"/>
      <c r="D47" s="9"/>
      <c r="E47" s="9"/>
      <c r="F47" s="39" t="s">
        <v>42</v>
      </c>
      <c r="G47" s="9" t="s">
        <v>88</v>
      </c>
      <c r="H47" s="9"/>
      <c r="I47" s="10" t="s">
        <v>118</v>
      </c>
      <c r="J47" s="11">
        <f>SUM(J38:J46)</f>
        <v>773000</v>
      </c>
      <c r="K47" s="11">
        <f>SUM(K38:K46)</f>
        <v>823000</v>
      </c>
      <c r="L47" s="11">
        <f>SUM(L38:L46)</f>
        <v>823000</v>
      </c>
      <c r="M47" s="11">
        <f>SUM(M38:M46)</f>
        <v>1028000</v>
      </c>
    </row>
    <row r="48" spans="1:13" ht="15" customHeight="1" x14ac:dyDescent="0.3">
      <c r="A48" s="14" t="s">
        <v>20</v>
      </c>
      <c r="B48" s="14" t="s">
        <v>21</v>
      </c>
      <c r="C48" s="14"/>
      <c r="D48" s="14"/>
      <c r="E48" s="14" t="s">
        <v>106</v>
      </c>
      <c r="F48" s="14" t="s">
        <v>255</v>
      </c>
      <c r="G48" s="14" t="s">
        <v>203</v>
      </c>
      <c r="H48" s="14"/>
      <c r="I48" s="15" t="s">
        <v>90</v>
      </c>
      <c r="J48" s="47">
        <v>0</v>
      </c>
      <c r="K48" s="47">
        <v>40000</v>
      </c>
      <c r="L48" s="47">
        <v>40000</v>
      </c>
      <c r="M48" s="59">
        <v>40000</v>
      </c>
    </row>
    <row r="49" spans="1:13" ht="15" customHeight="1" x14ac:dyDescent="0.3">
      <c r="A49" s="14" t="s">
        <v>20</v>
      </c>
      <c r="B49" s="14" t="s">
        <v>21</v>
      </c>
      <c r="C49" s="14"/>
      <c r="D49" s="14"/>
      <c r="E49" s="14" t="s">
        <v>106</v>
      </c>
      <c r="F49" s="14" t="s">
        <v>255</v>
      </c>
      <c r="G49" s="14" t="s">
        <v>86</v>
      </c>
      <c r="H49" s="14"/>
      <c r="I49" s="15" t="s">
        <v>324</v>
      </c>
      <c r="J49" s="3">
        <v>100000</v>
      </c>
      <c r="K49" s="3">
        <v>100000</v>
      </c>
      <c r="L49" s="45">
        <v>100000</v>
      </c>
      <c r="M49" s="3">
        <v>200000</v>
      </c>
    </row>
    <row r="50" spans="1:13" ht="30" customHeight="1" x14ac:dyDescent="0.3">
      <c r="A50" s="18" t="s">
        <v>20</v>
      </c>
      <c r="B50" s="9"/>
      <c r="C50" s="9"/>
      <c r="D50" s="9"/>
      <c r="E50" s="9"/>
      <c r="F50" s="39" t="s">
        <v>255</v>
      </c>
      <c r="G50" s="9"/>
      <c r="H50" s="9"/>
      <c r="I50" s="10" t="s">
        <v>252</v>
      </c>
      <c r="J50" s="11">
        <f>SUM(J49:J49)</f>
        <v>100000</v>
      </c>
      <c r="K50" s="11">
        <f>SUM(K48:K49)</f>
        <v>140000</v>
      </c>
      <c r="L50" s="11">
        <f>SUM(L48:L49)</f>
        <v>140000</v>
      </c>
      <c r="M50" s="11">
        <f>SUM(M48:M49)</f>
        <v>240000</v>
      </c>
    </row>
    <row r="51" spans="1:13" ht="15" customHeight="1" x14ac:dyDescent="0.3">
      <c r="A51" s="1" t="s">
        <v>9</v>
      </c>
      <c r="B51" s="1" t="s">
        <v>10</v>
      </c>
      <c r="C51" s="1"/>
      <c r="D51" s="1"/>
      <c r="E51" s="1" t="s">
        <v>113</v>
      </c>
      <c r="F51" s="1" t="s">
        <v>119</v>
      </c>
      <c r="G51" s="1" t="s">
        <v>120</v>
      </c>
      <c r="H51" s="1"/>
      <c r="I51" s="2" t="s">
        <v>121</v>
      </c>
      <c r="J51" s="3">
        <v>99864</v>
      </c>
      <c r="K51" s="3">
        <v>99864</v>
      </c>
      <c r="L51" s="3">
        <v>99864</v>
      </c>
      <c r="M51" s="3">
        <v>103360</v>
      </c>
    </row>
    <row r="52" spans="1:13" ht="30" customHeight="1" x14ac:dyDescent="0.3">
      <c r="A52" s="18" t="s">
        <v>20</v>
      </c>
      <c r="B52" s="9"/>
      <c r="C52" s="9"/>
      <c r="D52" s="9"/>
      <c r="E52" s="9"/>
      <c r="F52" s="39" t="s">
        <v>119</v>
      </c>
      <c r="G52" s="9" t="s">
        <v>88</v>
      </c>
      <c r="H52" s="9"/>
      <c r="I52" s="10" t="s">
        <v>294</v>
      </c>
      <c r="J52" s="11">
        <f t="shared" ref="J52" si="8">SUM(J51)</f>
        <v>99864</v>
      </c>
      <c r="K52" s="11">
        <f t="shared" ref="K52:M52" si="9">SUM(K51)</f>
        <v>99864</v>
      </c>
      <c r="L52" s="11">
        <f t="shared" si="9"/>
        <v>99864</v>
      </c>
      <c r="M52" s="11">
        <f t="shared" si="9"/>
        <v>103360</v>
      </c>
    </row>
    <row r="53" spans="1:13" ht="15" customHeight="1" x14ac:dyDescent="0.3">
      <c r="A53" s="1" t="s">
        <v>20</v>
      </c>
      <c r="B53" s="1" t="s">
        <v>21</v>
      </c>
      <c r="C53" s="1"/>
      <c r="D53" s="1"/>
      <c r="E53" s="1" t="s">
        <v>258</v>
      </c>
      <c r="F53" s="1" t="s">
        <v>259</v>
      </c>
      <c r="G53" s="1" t="s">
        <v>117</v>
      </c>
      <c r="H53" s="1"/>
      <c r="I53" s="2" t="s">
        <v>91</v>
      </c>
      <c r="J53" s="47">
        <v>200000</v>
      </c>
      <c r="K53" s="47">
        <v>19500</v>
      </c>
      <c r="L53" s="47">
        <v>19500</v>
      </c>
      <c r="M53" s="3">
        <v>0</v>
      </c>
    </row>
    <row r="54" spans="1:13" ht="15" customHeight="1" x14ac:dyDescent="0.3">
      <c r="A54" s="1" t="s">
        <v>20</v>
      </c>
      <c r="B54" s="1" t="s">
        <v>21</v>
      </c>
      <c r="C54" s="1"/>
      <c r="D54" s="1" t="s">
        <v>353</v>
      </c>
      <c r="E54" s="1" t="s">
        <v>258</v>
      </c>
      <c r="F54" s="1" t="s">
        <v>259</v>
      </c>
      <c r="G54" s="1" t="s">
        <v>117</v>
      </c>
      <c r="H54" s="1"/>
      <c r="I54" s="2" t="s">
        <v>91</v>
      </c>
      <c r="J54" s="47">
        <v>0</v>
      </c>
      <c r="K54" s="47">
        <v>545000</v>
      </c>
      <c r="L54" s="47">
        <v>545000</v>
      </c>
      <c r="M54" s="3">
        <v>0</v>
      </c>
    </row>
    <row r="55" spans="1:13" ht="15" customHeight="1" x14ac:dyDescent="0.3">
      <c r="A55" s="1" t="s">
        <v>9</v>
      </c>
      <c r="B55" s="1" t="s">
        <v>10</v>
      </c>
      <c r="C55" s="1"/>
      <c r="D55" s="1"/>
      <c r="E55" s="1" t="s">
        <v>122</v>
      </c>
      <c r="F55" s="1" t="s">
        <v>123</v>
      </c>
      <c r="G55" s="1" t="s">
        <v>124</v>
      </c>
      <c r="H55" s="1"/>
      <c r="I55" s="2" t="s">
        <v>125</v>
      </c>
      <c r="J55" s="3">
        <v>900000</v>
      </c>
      <c r="K55" s="3">
        <v>900000</v>
      </c>
      <c r="L55" s="3">
        <v>900000</v>
      </c>
      <c r="M55" s="3">
        <v>900000</v>
      </c>
    </row>
    <row r="56" spans="1:13" ht="15" customHeight="1" x14ac:dyDescent="0.3">
      <c r="A56" s="1" t="s">
        <v>20</v>
      </c>
      <c r="B56" s="1" t="s">
        <v>21</v>
      </c>
      <c r="C56" s="1"/>
      <c r="D56" s="1"/>
      <c r="E56" s="1" t="s">
        <v>258</v>
      </c>
      <c r="F56" s="1" t="s">
        <v>259</v>
      </c>
      <c r="G56" s="1" t="s">
        <v>86</v>
      </c>
      <c r="H56" s="1"/>
      <c r="I56" s="2" t="s">
        <v>87</v>
      </c>
      <c r="J56" s="3">
        <v>300000</v>
      </c>
      <c r="K56" s="3">
        <v>400000</v>
      </c>
      <c r="L56" s="45">
        <v>400000</v>
      </c>
      <c r="M56" s="3">
        <v>8000000</v>
      </c>
    </row>
    <row r="57" spans="1:13" ht="15" customHeight="1" x14ac:dyDescent="0.3">
      <c r="A57" s="1" t="s">
        <v>20</v>
      </c>
      <c r="B57" s="1" t="s">
        <v>21</v>
      </c>
      <c r="C57" s="1"/>
      <c r="D57" s="1"/>
      <c r="E57" s="1" t="s">
        <v>258</v>
      </c>
      <c r="F57" s="1" t="s">
        <v>259</v>
      </c>
      <c r="G57" s="1" t="s">
        <v>377</v>
      </c>
      <c r="H57" s="1"/>
      <c r="I57" s="2" t="s">
        <v>333</v>
      </c>
      <c r="J57" s="3">
        <v>0</v>
      </c>
      <c r="K57" s="3">
        <v>0</v>
      </c>
      <c r="L57" s="45">
        <v>0</v>
      </c>
      <c r="M57" s="3">
        <v>250000</v>
      </c>
    </row>
    <row r="58" spans="1:13" ht="15" customHeight="1" x14ac:dyDescent="0.3">
      <c r="A58" s="18" t="s">
        <v>20</v>
      </c>
      <c r="B58" s="9"/>
      <c r="C58" s="9"/>
      <c r="D58" s="9"/>
      <c r="E58" s="9"/>
      <c r="F58" s="39" t="s">
        <v>259</v>
      </c>
      <c r="G58" s="9" t="s">
        <v>88</v>
      </c>
      <c r="H58" s="9"/>
      <c r="I58" s="10" t="s">
        <v>126</v>
      </c>
      <c r="J58" s="11">
        <f>SUM(J53:J57)</f>
        <v>1400000</v>
      </c>
      <c r="K58" s="11">
        <f>SUM(K53:K57)</f>
        <v>1864500</v>
      </c>
      <c r="L58" s="11">
        <f>SUM(L53:L57)</f>
        <v>1864500</v>
      </c>
      <c r="M58" s="11">
        <f>SUM(M53:M57)</f>
        <v>9150000</v>
      </c>
    </row>
    <row r="59" spans="1:13" x14ac:dyDescent="0.3">
      <c r="A59" s="105" t="s">
        <v>127</v>
      </c>
      <c r="B59" s="106"/>
      <c r="C59" s="106"/>
      <c r="D59" s="106"/>
      <c r="E59" s="106"/>
      <c r="F59" s="106"/>
      <c r="G59" s="106"/>
      <c r="H59" s="106"/>
      <c r="I59" s="107"/>
      <c r="J59" s="3">
        <f>SUM(J13+J18+J20+J22+J28+J30+J37+J47+J50+J52+J58)</f>
        <v>6863864</v>
      </c>
      <c r="K59" s="3">
        <f>SUM(K13+K18+K20+K22+K28+K30+K37+K47+K50+K52+K58)</f>
        <v>7468364</v>
      </c>
      <c r="L59" s="3">
        <f>SUM(L13+L18+L20+L22+L28+L30+L37+L47+L50+L52+L58)</f>
        <v>7468364</v>
      </c>
      <c r="M59" s="3">
        <f>SUM(M13+M18+M20+M22+M28+M30+M37+M47+M50+M52+M58)</f>
        <v>16091860</v>
      </c>
    </row>
    <row r="60" spans="1:13" x14ac:dyDescent="0.3">
      <c r="A60" s="92" t="s">
        <v>376</v>
      </c>
      <c r="B60" s="93"/>
      <c r="C60" s="93"/>
      <c r="D60" s="93"/>
      <c r="E60" s="93"/>
      <c r="F60" s="93"/>
      <c r="G60" s="93"/>
      <c r="H60" s="93"/>
      <c r="I60" s="93"/>
      <c r="J60" s="52"/>
      <c r="K60" s="53"/>
      <c r="L60" s="53"/>
      <c r="M60" s="53"/>
    </row>
    <row r="61" spans="1:13" x14ac:dyDescent="0.3">
      <c r="A61" s="92" t="s">
        <v>69</v>
      </c>
      <c r="B61" s="93"/>
      <c r="C61" s="93"/>
      <c r="D61" s="93"/>
      <c r="E61" s="93"/>
      <c r="F61" s="93"/>
      <c r="G61" s="93"/>
      <c r="H61" s="93"/>
      <c r="I61" s="93"/>
      <c r="J61" s="55"/>
      <c r="K61" s="53"/>
      <c r="L61" s="53"/>
      <c r="M61" s="53"/>
    </row>
    <row r="62" spans="1:13" ht="28.8" x14ac:dyDescent="0.3">
      <c r="A62" s="32" t="s">
        <v>1</v>
      </c>
      <c r="B62" s="32" t="s">
        <v>2</v>
      </c>
      <c r="C62" s="32" t="s">
        <v>3</v>
      </c>
      <c r="D62" s="32" t="s">
        <v>4</v>
      </c>
      <c r="E62" s="32" t="s">
        <v>5</v>
      </c>
      <c r="F62" s="32" t="s">
        <v>6</v>
      </c>
      <c r="G62" s="32" t="s">
        <v>7</v>
      </c>
      <c r="H62" s="34" t="s">
        <v>70</v>
      </c>
      <c r="I62" s="33" t="s">
        <v>8</v>
      </c>
      <c r="J62" s="24" t="s">
        <v>334</v>
      </c>
      <c r="K62" s="24" t="s">
        <v>369</v>
      </c>
      <c r="L62" s="63" t="s">
        <v>372</v>
      </c>
      <c r="M62" s="24" t="s">
        <v>373</v>
      </c>
    </row>
    <row r="63" spans="1:13" x14ac:dyDescent="0.3">
      <c r="A63" s="35"/>
      <c r="B63" s="35"/>
      <c r="C63" s="35"/>
      <c r="D63" s="35"/>
      <c r="E63" s="35"/>
      <c r="F63" s="35"/>
      <c r="G63" s="35"/>
      <c r="H63" s="35"/>
      <c r="I63" s="33"/>
      <c r="J63" s="24"/>
      <c r="K63" s="24"/>
      <c r="L63" s="24"/>
      <c r="M63" s="24"/>
    </row>
    <row r="64" spans="1:13" ht="15" customHeight="1" x14ac:dyDescent="0.3">
      <c r="A64" s="1" t="s">
        <v>9</v>
      </c>
      <c r="B64" s="1" t="s">
        <v>10</v>
      </c>
      <c r="C64" s="1"/>
      <c r="D64" s="1"/>
      <c r="E64" s="1" t="s">
        <v>122</v>
      </c>
      <c r="F64" s="1" t="s">
        <v>128</v>
      </c>
      <c r="G64" s="1" t="s">
        <v>124</v>
      </c>
      <c r="H64" s="1"/>
      <c r="I64" s="2" t="s">
        <v>125</v>
      </c>
      <c r="J64" s="45">
        <v>1000000</v>
      </c>
      <c r="K64" s="45">
        <v>1000000</v>
      </c>
      <c r="L64" s="45">
        <v>1000000</v>
      </c>
      <c r="M64" s="3">
        <v>1150000</v>
      </c>
    </row>
    <row r="65" spans="1:13" ht="15" customHeight="1" x14ac:dyDescent="0.3">
      <c r="A65" s="1" t="s">
        <v>20</v>
      </c>
      <c r="B65" s="1" t="s">
        <v>21</v>
      </c>
      <c r="C65" s="1"/>
      <c r="D65" s="1" t="s">
        <v>355</v>
      </c>
      <c r="E65" s="1" t="s">
        <v>258</v>
      </c>
      <c r="F65" s="1" t="s">
        <v>261</v>
      </c>
      <c r="G65" s="1" t="s">
        <v>356</v>
      </c>
      <c r="H65" s="1"/>
      <c r="I65" s="2" t="s">
        <v>357</v>
      </c>
      <c r="J65" s="45">
        <v>0</v>
      </c>
      <c r="K65" s="45">
        <v>10000</v>
      </c>
      <c r="L65" s="45">
        <v>10000</v>
      </c>
      <c r="M65" s="3">
        <v>0</v>
      </c>
    </row>
    <row r="66" spans="1:13" ht="15" customHeight="1" x14ac:dyDescent="0.3">
      <c r="A66" s="1" t="s">
        <v>20</v>
      </c>
      <c r="B66" s="1" t="s">
        <v>21</v>
      </c>
      <c r="C66" s="1"/>
      <c r="D66" s="1" t="s">
        <v>363</v>
      </c>
      <c r="E66" s="1" t="s">
        <v>258</v>
      </c>
      <c r="F66" s="1" t="s">
        <v>261</v>
      </c>
      <c r="G66" s="1" t="s">
        <v>356</v>
      </c>
      <c r="H66" s="1"/>
      <c r="I66" s="2" t="s">
        <v>364</v>
      </c>
      <c r="J66" s="45">
        <v>0</v>
      </c>
      <c r="K66" s="45">
        <v>24000</v>
      </c>
      <c r="L66" s="45">
        <v>24000</v>
      </c>
      <c r="M66" s="3">
        <v>0</v>
      </c>
    </row>
    <row r="67" spans="1:13" ht="15" customHeight="1" x14ac:dyDescent="0.3">
      <c r="A67" s="1" t="s">
        <v>20</v>
      </c>
      <c r="B67" s="1" t="s">
        <v>65</v>
      </c>
      <c r="C67" s="1" t="s">
        <v>358</v>
      </c>
      <c r="D67" s="1" t="s">
        <v>359</v>
      </c>
      <c r="E67" s="1" t="s">
        <v>258</v>
      </c>
      <c r="F67" s="1" t="s">
        <v>261</v>
      </c>
      <c r="G67" s="1" t="s">
        <v>356</v>
      </c>
      <c r="H67" s="1" t="s">
        <v>360</v>
      </c>
      <c r="I67" s="2" t="s">
        <v>361</v>
      </c>
      <c r="J67" s="45">
        <v>0</v>
      </c>
      <c r="K67" s="45">
        <v>136571.6</v>
      </c>
      <c r="L67" s="45">
        <v>136571.6</v>
      </c>
      <c r="M67" s="3">
        <v>0</v>
      </c>
    </row>
    <row r="68" spans="1:13" ht="15" customHeight="1" x14ac:dyDescent="0.3">
      <c r="A68" s="1" t="s">
        <v>20</v>
      </c>
      <c r="B68" s="1" t="s">
        <v>65</v>
      </c>
      <c r="C68" s="1" t="s">
        <v>358</v>
      </c>
      <c r="D68" s="1" t="s">
        <v>359</v>
      </c>
      <c r="E68" s="1" t="s">
        <v>258</v>
      </c>
      <c r="F68" s="1" t="s">
        <v>261</v>
      </c>
      <c r="G68" s="1" t="s">
        <v>356</v>
      </c>
      <c r="H68" s="1" t="s">
        <v>362</v>
      </c>
      <c r="I68" s="2" t="s">
        <v>361</v>
      </c>
      <c r="J68" s="45">
        <v>0</v>
      </c>
      <c r="K68" s="45">
        <v>450454.4</v>
      </c>
      <c r="L68" s="45">
        <v>450454.4</v>
      </c>
      <c r="M68" s="3">
        <v>0</v>
      </c>
    </row>
    <row r="69" spans="1:13" ht="15" customHeight="1" x14ac:dyDescent="0.3">
      <c r="A69" s="1" t="s">
        <v>20</v>
      </c>
      <c r="B69" s="1" t="s">
        <v>21</v>
      </c>
      <c r="C69" s="1"/>
      <c r="D69" s="1"/>
      <c r="E69" s="1" t="s">
        <v>258</v>
      </c>
      <c r="F69" s="1" t="s">
        <v>261</v>
      </c>
      <c r="G69" s="1" t="s">
        <v>86</v>
      </c>
      <c r="H69" s="1"/>
      <c r="I69" s="2" t="s">
        <v>87</v>
      </c>
      <c r="J69" s="3">
        <v>100000</v>
      </c>
      <c r="K69" s="3">
        <v>650000</v>
      </c>
      <c r="L69" s="45">
        <v>650000</v>
      </c>
      <c r="M69" s="3">
        <v>2000000</v>
      </c>
    </row>
    <row r="70" spans="1:13" ht="15" customHeight="1" x14ac:dyDescent="0.3">
      <c r="A70" s="1" t="s">
        <v>20</v>
      </c>
      <c r="B70" s="1" t="s">
        <v>21</v>
      </c>
      <c r="C70" s="1"/>
      <c r="D70" s="1"/>
      <c r="E70" s="1" t="s">
        <v>258</v>
      </c>
      <c r="F70" s="1" t="s">
        <v>261</v>
      </c>
      <c r="G70" s="1" t="s">
        <v>326</v>
      </c>
      <c r="H70" s="1"/>
      <c r="I70" s="2" t="s">
        <v>330</v>
      </c>
      <c r="J70" s="3">
        <v>0</v>
      </c>
      <c r="K70" s="3">
        <v>28000</v>
      </c>
      <c r="L70" s="3">
        <v>28000</v>
      </c>
      <c r="M70" s="3">
        <v>180000</v>
      </c>
    </row>
    <row r="71" spans="1:13" ht="15" customHeight="1" x14ac:dyDescent="0.3">
      <c r="A71" s="18" t="s">
        <v>20</v>
      </c>
      <c r="B71" s="9"/>
      <c r="C71" s="9"/>
      <c r="D71" s="9"/>
      <c r="E71" s="9"/>
      <c r="F71" s="39" t="s">
        <v>261</v>
      </c>
      <c r="G71" s="9" t="s">
        <v>88</v>
      </c>
      <c r="H71" s="9"/>
      <c r="I71" s="10" t="s">
        <v>129</v>
      </c>
      <c r="J71" s="11">
        <f>SUM(J64:J70)</f>
        <v>1100000</v>
      </c>
      <c r="K71" s="11">
        <f>SUM(K64:K70)</f>
        <v>2299026</v>
      </c>
      <c r="L71" s="11">
        <f>SUM(L64:L70)</f>
        <v>2299026</v>
      </c>
      <c r="M71" s="11">
        <f>SUM(M64:M70)</f>
        <v>3330000</v>
      </c>
    </row>
    <row r="72" spans="1:13" ht="15" customHeight="1" x14ac:dyDescent="0.3">
      <c r="A72" s="1" t="s">
        <v>9</v>
      </c>
      <c r="B72" s="1" t="s">
        <v>10</v>
      </c>
      <c r="C72" s="1"/>
      <c r="D72" s="1"/>
      <c r="E72" s="1" t="s">
        <v>130</v>
      </c>
      <c r="F72" s="1" t="s">
        <v>131</v>
      </c>
      <c r="G72" s="1" t="s">
        <v>132</v>
      </c>
      <c r="H72" s="1"/>
      <c r="I72" s="2" t="s">
        <v>108</v>
      </c>
      <c r="J72" s="47">
        <v>30000</v>
      </c>
      <c r="K72" s="47">
        <v>30000</v>
      </c>
      <c r="L72" s="47">
        <v>30000</v>
      </c>
      <c r="M72" s="3">
        <v>36000</v>
      </c>
    </row>
    <row r="73" spans="1:13" ht="15" customHeight="1" x14ac:dyDescent="0.3">
      <c r="A73" s="1" t="s">
        <v>9</v>
      </c>
      <c r="B73" s="1" t="s">
        <v>10</v>
      </c>
      <c r="C73" s="1"/>
      <c r="D73" s="1"/>
      <c r="E73" s="1" t="s">
        <v>130</v>
      </c>
      <c r="F73" s="1" t="s">
        <v>131</v>
      </c>
      <c r="G73" s="1" t="s">
        <v>133</v>
      </c>
      <c r="H73" s="1"/>
      <c r="I73" s="2" t="s">
        <v>134</v>
      </c>
      <c r="J73" s="3">
        <v>30000</v>
      </c>
      <c r="K73" s="3">
        <v>30000</v>
      </c>
      <c r="L73" s="3">
        <v>30000</v>
      </c>
      <c r="M73" s="3">
        <v>30000</v>
      </c>
    </row>
    <row r="74" spans="1:13" ht="15" customHeight="1" x14ac:dyDescent="0.3">
      <c r="A74" s="1" t="s">
        <v>9</v>
      </c>
      <c r="B74" s="1" t="s">
        <v>10</v>
      </c>
      <c r="C74" s="1"/>
      <c r="D74" s="1"/>
      <c r="E74" s="1" t="s">
        <v>130</v>
      </c>
      <c r="F74" s="1" t="s">
        <v>131</v>
      </c>
      <c r="G74" s="1" t="s">
        <v>74</v>
      </c>
      <c r="H74" s="1"/>
      <c r="I74" s="2" t="s">
        <v>75</v>
      </c>
      <c r="J74" s="3">
        <v>3000</v>
      </c>
      <c r="K74" s="3">
        <v>3000</v>
      </c>
      <c r="L74" s="3">
        <v>3000</v>
      </c>
      <c r="M74" s="3">
        <v>3000</v>
      </c>
    </row>
    <row r="75" spans="1:13" ht="15" customHeight="1" x14ac:dyDescent="0.3">
      <c r="A75" s="1" t="s">
        <v>20</v>
      </c>
      <c r="B75" s="1" t="s">
        <v>21</v>
      </c>
      <c r="C75" s="1"/>
      <c r="D75" s="1"/>
      <c r="E75" s="1" t="s">
        <v>22</v>
      </c>
      <c r="F75" s="1" t="s">
        <v>135</v>
      </c>
      <c r="G75" s="1" t="s">
        <v>136</v>
      </c>
      <c r="H75" s="1"/>
      <c r="I75" s="2" t="s">
        <v>137</v>
      </c>
      <c r="J75" s="3">
        <v>3000</v>
      </c>
      <c r="K75" s="3">
        <v>3000</v>
      </c>
      <c r="L75" s="3">
        <v>3000</v>
      </c>
      <c r="M75" s="3">
        <v>2000</v>
      </c>
    </row>
    <row r="76" spans="1:13" ht="15" customHeight="1" x14ac:dyDescent="0.3">
      <c r="A76" s="1" t="s">
        <v>9</v>
      </c>
      <c r="B76" s="1" t="s">
        <v>10</v>
      </c>
      <c r="C76" s="1"/>
      <c r="D76" s="1"/>
      <c r="E76" s="1" t="s">
        <v>22</v>
      </c>
      <c r="F76" s="1" t="s">
        <v>131</v>
      </c>
      <c r="G76" s="1" t="s">
        <v>80</v>
      </c>
      <c r="H76" s="1"/>
      <c r="I76" s="2" t="s">
        <v>90</v>
      </c>
      <c r="J76" s="3">
        <v>2000</v>
      </c>
      <c r="K76" s="3">
        <v>2000</v>
      </c>
      <c r="L76" s="3">
        <v>2000</v>
      </c>
      <c r="M76" s="3">
        <v>2000</v>
      </c>
    </row>
    <row r="77" spans="1:13" ht="15" customHeight="1" x14ac:dyDescent="0.3">
      <c r="A77" s="18" t="s">
        <v>20</v>
      </c>
      <c r="B77" s="9"/>
      <c r="C77" s="9"/>
      <c r="D77" s="9"/>
      <c r="E77" s="9"/>
      <c r="F77" s="39" t="s">
        <v>135</v>
      </c>
      <c r="G77" s="9" t="s">
        <v>88</v>
      </c>
      <c r="H77" s="9" t="s">
        <v>104</v>
      </c>
      <c r="I77" s="10" t="s">
        <v>138</v>
      </c>
      <c r="J77" s="11">
        <f>SUM(J72:J76)</f>
        <v>68000</v>
      </c>
      <c r="K77" s="11">
        <f>SUM(K72:K76)</f>
        <v>68000</v>
      </c>
      <c r="L77" s="11">
        <f>SUM(L72:L76)</f>
        <v>68000</v>
      </c>
      <c r="M77" s="11">
        <f>SUM(M72:M76)</f>
        <v>73000</v>
      </c>
    </row>
    <row r="78" spans="1:13" ht="15" customHeight="1" x14ac:dyDescent="0.3">
      <c r="A78" s="1" t="s">
        <v>9</v>
      </c>
      <c r="B78" s="1" t="s">
        <v>10</v>
      </c>
      <c r="C78" s="1"/>
      <c r="D78" s="1"/>
      <c r="E78" s="1" t="s">
        <v>130</v>
      </c>
      <c r="F78" s="1" t="s">
        <v>139</v>
      </c>
      <c r="G78" s="1" t="s">
        <v>132</v>
      </c>
      <c r="H78" s="1"/>
      <c r="I78" s="2" t="s">
        <v>140</v>
      </c>
      <c r="J78" s="3">
        <v>7000</v>
      </c>
      <c r="K78" s="3">
        <v>7000</v>
      </c>
      <c r="L78" s="45">
        <v>7000</v>
      </c>
      <c r="M78" s="3">
        <v>7000</v>
      </c>
    </row>
    <row r="79" spans="1:13" ht="15" customHeight="1" x14ac:dyDescent="0.3">
      <c r="A79" s="1" t="s">
        <v>9</v>
      </c>
      <c r="B79" s="1" t="s">
        <v>10</v>
      </c>
      <c r="C79" s="1"/>
      <c r="D79" s="1"/>
      <c r="E79" s="1" t="s">
        <v>130</v>
      </c>
      <c r="F79" s="1" t="s">
        <v>139</v>
      </c>
      <c r="G79" s="1" t="s">
        <v>80</v>
      </c>
      <c r="H79" s="1"/>
      <c r="I79" s="2" t="s">
        <v>90</v>
      </c>
      <c r="J79" s="3">
        <v>155000</v>
      </c>
      <c r="K79" s="3">
        <v>155000</v>
      </c>
      <c r="L79" s="45">
        <v>155000</v>
      </c>
      <c r="M79" s="3">
        <v>160000</v>
      </c>
    </row>
    <row r="80" spans="1:13" ht="15" customHeight="1" x14ac:dyDescent="0.3">
      <c r="A80" s="1" t="s">
        <v>20</v>
      </c>
      <c r="B80" s="1" t="s">
        <v>21</v>
      </c>
      <c r="C80" s="1"/>
      <c r="D80" s="1"/>
      <c r="E80" s="1" t="s">
        <v>22</v>
      </c>
      <c r="F80" s="1" t="s">
        <v>23</v>
      </c>
      <c r="G80" s="1" t="s">
        <v>314</v>
      </c>
      <c r="H80" s="1"/>
      <c r="I80" s="2" t="s">
        <v>144</v>
      </c>
      <c r="J80" s="3">
        <v>20000</v>
      </c>
      <c r="K80" s="3">
        <v>20000</v>
      </c>
      <c r="L80" s="45">
        <v>20000</v>
      </c>
      <c r="M80" s="3">
        <v>30000</v>
      </c>
    </row>
    <row r="81" spans="1:13" ht="15" customHeight="1" x14ac:dyDescent="0.3">
      <c r="A81" s="18" t="s">
        <v>20</v>
      </c>
      <c r="B81" s="9"/>
      <c r="C81" s="9"/>
      <c r="D81" s="9"/>
      <c r="E81" s="9"/>
      <c r="F81" s="39" t="s">
        <v>23</v>
      </c>
      <c r="G81" s="9" t="s">
        <v>88</v>
      </c>
      <c r="H81" s="9"/>
      <c r="I81" s="10" t="s">
        <v>145</v>
      </c>
      <c r="J81" s="11">
        <f>SUM(J78:J80)</f>
        <v>182000</v>
      </c>
      <c r="K81" s="11">
        <f>SUM(K78:K80)</f>
        <v>182000</v>
      </c>
      <c r="L81" s="11">
        <f>SUM(L78:L80)</f>
        <v>182000</v>
      </c>
      <c r="M81" s="11">
        <f>SUM(M78:M80)</f>
        <v>197000</v>
      </c>
    </row>
    <row r="82" spans="1:13" ht="15" customHeight="1" x14ac:dyDescent="0.3">
      <c r="A82" s="1" t="s">
        <v>9</v>
      </c>
      <c r="B82" s="1" t="s">
        <v>10</v>
      </c>
      <c r="C82" s="1"/>
      <c r="D82" s="1"/>
      <c r="E82" s="1" t="s">
        <v>130</v>
      </c>
      <c r="F82" s="1" t="s">
        <v>147</v>
      </c>
      <c r="G82" s="1" t="s">
        <v>82</v>
      </c>
      <c r="H82" s="1"/>
      <c r="I82" s="2" t="s">
        <v>91</v>
      </c>
      <c r="J82" s="3">
        <v>23708</v>
      </c>
      <c r="K82" s="3">
        <v>23708</v>
      </c>
      <c r="L82" s="45">
        <v>23708</v>
      </c>
      <c r="M82" s="3">
        <v>0</v>
      </c>
    </row>
    <row r="83" spans="1:13" ht="15" customHeight="1" x14ac:dyDescent="0.3">
      <c r="A83" s="1" t="s">
        <v>20</v>
      </c>
      <c r="B83" s="1" t="s">
        <v>21</v>
      </c>
      <c r="C83" s="1"/>
      <c r="D83" s="1" t="s">
        <v>336</v>
      </c>
      <c r="E83" s="1" t="s">
        <v>22</v>
      </c>
      <c r="F83" s="1" t="s">
        <v>146</v>
      </c>
      <c r="G83" s="1" t="s">
        <v>117</v>
      </c>
      <c r="H83" s="1"/>
      <c r="I83" s="2" t="s">
        <v>91</v>
      </c>
      <c r="J83" s="3">
        <v>2057</v>
      </c>
      <c r="K83" s="3">
        <v>2057</v>
      </c>
      <c r="L83" s="3">
        <v>2057</v>
      </c>
      <c r="M83" s="3">
        <v>25000</v>
      </c>
    </row>
    <row r="84" spans="1:13" ht="15" customHeight="1" x14ac:dyDescent="0.3">
      <c r="A84" s="1" t="s">
        <v>20</v>
      </c>
      <c r="B84" s="1" t="s">
        <v>21</v>
      </c>
      <c r="C84" s="1"/>
      <c r="D84" s="1" t="s">
        <v>336</v>
      </c>
      <c r="E84" s="1" t="s">
        <v>22</v>
      </c>
      <c r="F84" s="1" t="s">
        <v>146</v>
      </c>
      <c r="G84" s="1" t="s">
        <v>203</v>
      </c>
      <c r="H84" s="1"/>
      <c r="I84" s="2" t="s">
        <v>90</v>
      </c>
      <c r="J84" s="3">
        <v>4235</v>
      </c>
      <c r="K84" s="3">
        <v>4235</v>
      </c>
      <c r="L84" s="3">
        <v>4235</v>
      </c>
      <c r="M84" s="3">
        <v>10000</v>
      </c>
    </row>
    <row r="85" spans="1:13" ht="15" customHeight="1" x14ac:dyDescent="0.3">
      <c r="A85" s="1" t="s">
        <v>20</v>
      </c>
      <c r="B85" s="1" t="s">
        <v>21</v>
      </c>
      <c r="C85" s="1"/>
      <c r="D85" s="1"/>
      <c r="E85" s="1" t="s">
        <v>22</v>
      </c>
      <c r="F85" s="1" t="s">
        <v>146</v>
      </c>
      <c r="G85" s="1" t="s">
        <v>198</v>
      </c>
      <c r="H85" s="1"/>
      <c r="I85" s="2" t="s">
        <v>317</v>
      </c>
      <c r="J85" s="3">
        <v>4000</v>
      </c>
      <c r="K85" s="3">
        <v>4000</v>
      </c>
      <c r="L85" s="3">
        <v>4000</v>
      </c>
      <c r="M85" s="3">
        <v>4000</v>
      </c>
    </row>
    <row r="86" spans="1:13" ht="15" customHeight="1" x14ac:dyDescent="0.3">
      <c r="A86" s="18" t="s">
        <v>20</v>
      </c>
      <c r="B86" s="9"/>
      <c r="C86" s="9"/>
      <c r="D86" s="9"/>
      <c r="E86" s="9"/>
      <c r="F86" s="39" t="s">
        <v>146</v>
      </c>
      <c r="G86" s="9"/>
      <c r="H86" s="9"/>
      <c r="I86" s="10" t="s">
        <v>148</v>
      </c>
      <c r="J86" s="11">
        <f>SUM(J82:J85)</f>
        <v>34000</v>
      </c>
      <c r="K86" s="11">
        <f>SUM(K82:K85)</f>
        <v>34000</v>
      </c>
      <c r="L86" s="11">
        <f>SUM(L82:L85)</f>
        <v>34000</v>
      </c>
      <c r="M86" s="11">
        <f>SUM(M82:M85)</f>
        <v>39000</v>
      </c>
    </row>
    <row r="87" spans="1:13" ht="15" customHeight="1" x14ac:dyDescent="0.3">
      <c r="A87" s="1" t="s">
        <v>9</v>
      </c>
      <c r="B87" s="1" t="s">
        <v>10</v>
      </c>
      <c r="C87" s="1"/>
      <c r="D87" s="1"/>
      <c r="E87" s="1" t="s">
        <v>130</v>
      </c>
      <c r="F87" s="1" t="s">
        <v>149</v>
      </c>
      <c r="G87" s="1" t="s">
        <v>132</v>
      </c>
      <c r="H87" s="1"/>
      <c r="I87" s="2" t="s">
        <v>140</v>
      </c>
      <c r="J87" s="3">
        <v>12000</v>
      </c>
      <c r="K87" s="3">
        <v>12000</v>
      </c>
      <c r="L87" s="45">
        <v>12000</v>
      </c>
      <c r="M87" s="3">
        <v>16000</v>
      </c>
    </row>
    <row r="88" spans="1:13" ht="15" customHeight="1" x14ac:dyDescent="0.3">
      <c r="A88" s="1" t="s">
        <v>9</v>
      </c>
      <c r="B88" s="1" t="s">
        <v>10</v>
      </c>
      <c r="C88" s="1"/>
      <c r="D88" s="1"/>
      <c r="E88" s="1" t="s">
        <v>130</v>
      </c>
      <c r="F88" s="1" t="s">
        <v>149</v>
      </c>
      <c r="G88" s="1" t="s">
        <v>74</v>
      </c>
      <c r="H88" s="1"/>
      <c r="I88" s="2" t="s">
        <v>150</v>
      </c>
      <c r="J88" s="3">
        <v>12000</v>
      </c>
      <c r="K88" s="3">
        <v>12000</v>
      </c>
      <c r="L88" s="3">
        <v>12000</v>
      </c>
      <c r="M88" s="3">
        <v>12000</v>
      </c>
    </row>
    <row r="89" spans="1:13" ht="15" customHeight="1" x14ac:dyDescent="0.3">
      <c r="A89" s="1" t="s">
        <v>9</v>
      </c>
      <c r="B89" s="1" t="s">
        <v>10</v>
      </c>
      <c r="C89" s="1"/>
      <c r="D89" s="1"/>
      <c r="E89" s="1" t="s">
        <v>130</v>
      </c>
      <c r="F89" s="1" t="s">
        <v>149</v>
      </c>
      <c r="G89" s="1" t="s">
        <v>151</v>
      </c>
      <c r="H89" s="1"/>
      <c r="I89" s="2" t="s">
        <v>152</v>
      </c>
      <c r="J89" s="3">
        <v>20000</v>
      </c>
      <c r="K89" s="3">
        <v>50000</v>
      </c>
      <c r="L89" s="3">
        <v>50000</v>
      </c>
      <c r="M89" s="3">
        <v>50000</v>
      </c>
    </row>
    <row r="90" spans="1:13" ht="15" customHeight="1" x14ac:dyDescent="0.3">
      <c r="A90" s="18" t="s">
        <v>20</v>
      </c>
      <c r="B90" s="9"/>
      <c r="C90" s="9"/>
      <c r="D90" s="9"/>
      <c r="E90" s="9"/>
      <c r="F90" s="39" t="s">
        <v>278</v>
      </c>
      <c r="G90" s="9" t="s">
        <v>88</v>
      </c>
      <c r="H90" s="9"/>
      <c r="I90" s="10" t="s">
        <v>153</v>
      </c>
      <c r="J90" s="11">
        <f t="shared" ref="J90:M90" si="10">SUM(J87:J89)</f>
        <v>44000</v>
      </c>
      <c r="K90" s="11">
        <f t="shared" ref="K90" si="11">SUM(K87:K89)</f>
        <v>74000</v>
      </c>
      <c r="L90" s="11">
        <f t="shared" si="10"/>
        <v>74000</v>
      </c>
      <c r="M90" s="11">
        <f t="shared" si="10"/>
        <v>78000</v>
      </c>
    </row>
    <row r="91" spans="1:13" ht="15" customHeight="1" x14ac:dyDescent="0.3">
      <c r="A91" s="14" t="s">
        <v>20</v>
      </c>
      <c r="B91" s="14" t="s">
        <v>21</v>
      </c>
      <c r="C91" s="14"/>
      <c r="D91" s="14"/>
      <c r="E91" s="14" t="s">
        <v>22</v>
      </c>
      <c r="F91" s="14" t="s">
        <v>304</v>
      </c>
      <c r="G91" s="14" t="s">
        <v>86</v>
      </c>
      <c r="H91" s="14"/>
      <c r="I91" s="15" t="s">
        <v>305</v>
      </c>
      <c r="J91" s="3">
        <v>60000</v>
      </c>
      <c r="K91" s="3">
        <v>60000</v>
      </c>
      <c r="L91" s="45">
        <v>60000</v>
      </c>
      <c r="M91" s="3">
        <v>100000</v>
      </c>
    </row>
    <row r="92" spans="1:13" ht="30" customHeight="1" x14ac:dyDescent="0.3">
      <c r="A92" s="18" t="s">
        <v>20</v>
      </c>
      <c r="B92" s="9"/>
      <c r="C92" s="9"/>
      <c r="D92" s="9"/>
      <c r="E92" s="9"/>
      <c r="F92" s="39" t="s">
        <v>304</v>
      </c>
      <c r="G92" s="9"/>
      <c r="H92" s="9"/>
      <c r="I92" s="10" t="s">
        <v>306</v>
      </c>
      <c r="J92" s="11">
        <f>SUM(J91)</f>
        <v>60000</v>
      </c>
      <c r="K92" s="11">
        <f>SUM(K91)</f>
        <v>60000</v>
      </c>
      <c r="L92" s="11">
        <f>SUM(L91)</f>
        <v>60000</v>
      </c>
      <c r="M92" s="11">
        <f>SUM(M91)</f>
        <v>100000</v>
      </c>
    </row>
    <row r="93" spans="1:13" ht="15" customHeight="1" x14ac:dyDescent="0.3">
      <c r="A93" s="1" t="s">
        <v>9</v>
      </c>
      <c r="B93" s="1" t="s">
        <v>10</v>
      </c>
      <c r="C93" s="1"/>
      <c r="D93" s="1"/>
      <c r="E93" s="1" t="s">
        <v>26</v>
      </c>
      <c r="F93" s="1" t="s">
        <v>154</v>
      </c>
      <c r="G93" s="1" t="s">
        <v>155</v>
      </c>
      <c r="H93" s="1"/>
      <c r="I93" s="2" t="s">
        <v>156</v>
      </c>
      <c r="J93" s="3">
        <v>20000</v>
      </c>
      <c r="K93" s="3">
        <v>20000</v>
      </c>
      <c r="L93" s="45">
        <v>20000</v>
      </c>
      <c r="M93" s="3">
        <v>20000</v>
      </c>
    </row>
    <row r="94" spans="1:13" ht="15" customHeight="1" x14ac:dyDescent="0.3">
      <c r="A94" s="1" t="s">
        <v>9</v>
      </c>
      <c r="B94" s="1" t="s">
        <v>21</v>
      </c>
      <c r="C94" s="1"/>
      <c r="D94" s="1"/>
      <c r="E94" s="1" t="s">
        <v>26</v>
      </c>
      <c r="F94" s="1" t="s">
        <v>154</v>
      </c>
      <c r="G94" s="1" t="s">
        <v>133</v>
      </c>
      <c r="H94" s="1"/>
      <c r="I94" s="2" t="s">
        <v>134</v>
      </c>
      <c r="J94" s="3">
        <v>1000</v>
      </c>
      <c r="K94" s="3">
        <v>1000</v>
      </c>
      <c r="L94" s="3">
        <v>1000</v>
      </c>
      <c r="M94" s="3">
        <v>1000</v>
      </c>
    </row>
    <row r="95" spans="1:13" ht="15" customHeight="1" x14ac:dyDescent="0.3">
      <c r="A95" s="1" t="s">
        <v>20</v>
      </c>
      <c r="B95" s="1" t="s">
        <v>21</v>
      </c>
      <c r="C95" s="1"/>
      <c r="D95" s="1"/>
      <c r="E95" s="1" t="s">
        <v>24</v>
      </c>
      <c r="F95" s="1" t="s">
        <v>157</v>
      </c>
      <c r="G95" s="1" t="s">
        <v>141</v>
      </c>
      <c r="H95" s="1"/>
      <c r="I95" s="2" t="s">
        <v>142</v>
      </c>
      <c r="J95" s="3">
        <v>140000</v>
      </c>
      <c r="K95" s="3">
        <v>140000</v>
      </c>
      <c r="L95" s="3">
        <v>140000</v>
      </c>
      <c r="M95" s="3">
        <v>140000</v>
      </c>
    </row>
    <row r="96" spans="1:13" ht="15" customHeight="1" x14ac:dyDescent="0.3">
      <c r="A96" s="1" t="s">
        <v>9</v>
      </c>
      <c r="B96" s="1" t="s">
        <v>10</v>
      </c>
      <c r="C96" s="1"/>
      <c r="D96" s="1"/>
      <c r="E96" s="1" t="s">
        <v>26</v>
      </c>
      <c r="F96" s="1" t="s">
        <v>154</v>
      </c>
      <c r="G96" s="1" t="s">
        <v>74</v>
      </c>
      <c r="H96" s="1"/>
      <c r="I96" s="2" t="s">
        <v>75</v>
      </c>
      <c r="J96" s="3">
        <v>30000</v>
      </c>
      <c r="K96" s="3">
        <v>30000</v>
      </c>
      <c r="L96" s="3">
        <v>30000</v>
      </c>
      <c r="M96" s="3">
        <v>30000</v>
      </c>
    </row>
    <row r="97" spans="1:13" ht="15" customHeight="1" x14ac:dyDescent="0.3">
      <c r="A97" s="1" t="s">
        <v>9</v>
      </c>
      <c r="B97" s="1" t="s">
        <v>10</v>
      </c>
      <c r="C97" s="1"/>
      <c r="D97" s="1"/>
      <c r="E97" s="1" t="s">
        <v>26</v>
      </c>
      <c r="F97" s="1" t="s">
        <v>154</v>
      </c>
      <c r="G97" s="1" t="s">
        <v>158</v>
      </c>
      <c r="H97" s="1"/>
      <c r="I97" s="2" t="s">
        <v>159</v>
      </c>
      <c r="J97" s="3">
        <v>4000</v>
      </c>
      <c r="K97" s="3">
        <v>4000</v>
      </c>
      <c r="L97" s="3">
        <v>4000</v>
      </c>
      <c r="M97" s="3">
        <v>4000</v>
      </c>
    </row>
    <row r="98" spans="1:13" ht="15" customHeight="1" x14ac:dyDescent="0.3">
      <c r="A98" s="1" t="s">
        <v>9</v>
      </c>
      <c r="B98" s="1" t="s">
        <v>10</v>
      </c>
      <c r="C98" s="1"/>
      <c r="D98" s="1"/>
      <c r="E98" s="1" t="s">
        <v>26</v>
      </c>
      <c r="F98" s="1" t="s">
        <v>154</v>
      </c>
      <c r="G98" s="1" t="s">
        <v>76</v>
      </c>
      <c r="H98" s="1"/>
      <c r="I98" s="2" t="s">
        <v>77</v>
      </c>
      <c r="J98" s="3">
        <v>150000</v>
      </c>
      <c r="K98" s="3">
        <v>150000</v>
      </c>
      <c r="L98" s="45">
        <v>150000</v>
      </c>
      <c r="M98" s="3">
        <v>105000</v>
      </c>
    </row>
    <row r="99" spans="1:13" ht="15" customHeight="1" x14ac:dyDescent="0.3">
      <c r="A99" s="1" t="s">
        <v>9</v>
      </c>
      <c r="B99" s="1" t="s">
        <v>10</v>
      </c>
      <c r="C99" s="1"/>
      <c r="D99" s="1"/>
      <c r="E99" s="1" t="s">
        <v>26</v>
      </c>
      <c r="F99" s="1" t="s">
        <v>154</v>
      </c>
      <c r="G99" s="1" t="s">
        <v>115</v>
      </c>
      <c r="H99" s="1"/>
      <c r="I99" s="2" t="s">
        <v>116</v>
      </c>
      <c r="J99" s="3">
        <v>80000</v>
      </c>
      <c r="K99" s="3">
        <v>80000</v>
      </c>
      <c r="L99" s="3">
        <v>80000</v>
      </c>
      <c r="M99" s="3">
        <v>80000</v>
      </c>
    </row>
    <row r="100" spans="1:13" ht="15" customHeight="1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154</v>
      </c>
      <c r="G100" s="1" t="s">
        <v>160</v>
      </c>
      <c r="H100" s="1"/>
      <c r="I100" s="2" t="s">
        <v>161</v>
      </c>
      <c r="J100" s="3">
        <v>12000</v>
      </c>
      <c r="K100" s="3">
        <v>12000</v>
      </c>
      <c r="L100" s="3">
        <v>12000</v>
      </c>
      <c r="M100" s="3">
        <v>15000</v>
      </c>
    </row>
    <row r="101" spans="1:13" ht="15" customHeight="1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154</v>
      </c>
      <c r="G101" s="1" t="s">
        <v>162</v>
      </c>
      <c r="H101" s="1"/>
      <c r="I101" s="2" t="s">
        <v>163</v>
      </c>
      <c r="J101" s="45">
        <v>88000</v>
      </c>
      <c r="K101" s="45">
        <v>88000</v>
      </c>
      <c r="L101" s="45">
        <v>88000</v>
      </c>
      <c r="M101" s="3">
        <v>85000</v>
      </c>
    </row>
    <row r="102" spans="1:13" ht="15" customHeight="1" x14ac:dyDescent="0.3">
      <c r="A102" s="1" t="s">
        <v>20</v>
      </c>
      <c r="B102" s="1" t="s">
        <v>21</v>
      </c>
      <c r="C102" s="1"/>
      <c r="D102" s="1"/>
      <c r="E102" s="1" t="s">
        <v>24</v>
      </c>
      <c r="F102" s="1" t="s">
        <v>157</v>
      </c>
      <c r="G102" s="1" t="s">
        <v>260</v>
      </c>
      <c r="H102" s="1"/>
      <c r="I102" s="2" t="s">
        <v>164</v>
      </c>
      <c r="J102" s="3">
        <v>1000</v>
      </c>
      <c r="K102" s="3">
        <v>1000</v>
      </c>
      <c r="L102" s="3">
        <v>1000</v>
      </c>
      <c r="M102" s="3">
        <v>1000</v>
      </c>
    </row>
    <row r="103" spans="1:13" ht="15" customHeight="1" x14ac:dyDescent="0.3">
      <c r="A103" s="1" t="s">
        <v>9</v>
      </c>
      <c r="B103" s="1" t="s">
        <v>10</v>
      </c>
      <c r="C103" s="1"/>
      <c r="D103" s="1"/>
      <c r="E103" s="1" t="s">
        <v>26</v>
      </c>
      <c r="F103" s="1" t="s">
        <v>154</v>
      </c>
      <c r="G103" s="1" t="s">
        <v>80</v>
      </c>
      <c r="H103" s="1"/>
      <c r="I103" s="2" t="s">
        <v>90</v>
      </c>
      <c r="J103" s="3">
        <v>30000</v>
      </c>
      <c r="K103" s="3">
        <v>30000</v>
      </c>
      <c r="L103" s="3">
        <v>30000</v>
      </c>
      <c r="M103" s="3">
        <v>35000</v>
      </c>
    </row>
    <row r="104" spans="1:13" ht="15" customHeight="1" x14ac:dyDescent="0.3">
      <c r="A104" s="1" t="s">
        <v>9</v>
      </c>
      <c r="B104" s="1" t="s">
        <v>10</v>
      </c>
      <c r="C104" s="1"/>
      <c r="D104" s="1"/>
      <c r="E104" s="1" t="s">
        <v>26</v>
      </c>
      <c r="F104" s="1" t="s">
        <v>154</v>
      </c>
      <c r="G104" s="1" t="s">
        <v>82</v>
      </c>
      <c r="H104" s="1"/>
      <c r="I104" s="2" t="s">
        <v>91</v>
      </c>
      <c r="J104" s="3">
        <v>20000</v>
      </c>
      <c r="K104" s="3">
        <v>20000</v>
      </c>
      <c r="L104" s="45">
        <v>20000</v>
      </c>
      <c r="M104" s="3">
        <v>550000</v>
      </c>
    </row>
    <row r="105" spans="1:13" ht="15" customHeight="1" x14ac:dyDescent="0.3">
      <c r="A105" s="1" t="s">
        <v>20</v>
      </c>
      <c r="B105" s="1" t="s">
        <v>21</v>
      </c>
      <c r="C105" s="1"/>
      <c r="D105" s="1"/>
      <c r="E105" s="1" t="s">
        <v>24</v>
      </c>
      <c r="F105" s="1" t="s">
        <v>157</v>
      </c>
      <c r="G105" s="1" t="s">
        <v>165</v>
      </c>
      <c r="H105" s="1"/>
      <c r="I105" s="2" t="s">
        <v>166</v>
      </c>
      <c r="J105" s="3">
        <v>2000</v>
      </c>
      <c r="K105" s="3">
        <v>2000</v>
      </c>
      <c r="L105" s="3">
        <v>2000</v>
      </c>
      <c r="M105" s="3">
        <v>2000</v>
      </c>
    </row>
    <row r="106" spans="1:13" ht="15" customHeight="1" x14ac:dyDescent="0.3">
      <c r="A106" s="1" t="s">
        <v>20</v>
      </c>
      <c r="B106" s="1" t="s">
        <v>21</v>
      </c>
      <c r="C106" s="1"/>
      <c r="D106" s="1"/>
      <c r="E106" s="1" t="s">
        <v>24</v>
      </c>
      <c r="F106" s="1" t="s">
        <v>157</v>
      </c>
      <c r="G106" s="1" t="s">
        <v>167</v>
      </c>
      <c r="H106" s="1"/>
      <c r="I106" s="2" t="s">
        <v>318</v>
      </c>
      <c r="J106" s="3">
        <v>20000</v>
      </c>
      <c r="K106" s="3">
        <v>50000</v>
      </c>
      <c r="L106" s="45">
        <v>50000</v>
      </c>
      <c r="M106" s="3">
        <v>0</v>
      </c>
    </row>
    <row r="107" spans="1:13" ht="15" customHeight="1" x14ac:dyDescent="0.3">
      <c r="A107" s="1" t="s">
        <v>20</v>
      </c>
      <c r="B107" s="1" t="s">
        <v>21</v>
      </c>
      <c r="C107" s="1"/>
      <c r="D107" s="1"/>
      <c r="E107" s="1" t="s">
        <v>24</v>
      </c>
      <c r="F107" s="1" t="s">
        <v>157</v>
      </c>
      <c r="G107" s="1" t="s">
        <v>86</v>
      </c>
      <c r="H107" s="1"/>
      <c r="I107" s="2" t="s">
        <v>87</v>
      </c>
      <c r="J107" s="3">
        <v>400000</v>
      </c>
      <c r="K107" s="3">
        <v>400000</v>
      </c>
      <c r="L107" s="45">
        <v>400000</v>
      </c>
      <c r="M107" s="3">
        <v>400000</v>
      </c>
    </row>
    <row r="108" spans="1:13" ht="15" customHeight="1" x14ac:dyDescent="0.3">
      <c r="A108" s="1" t="s">
        <v>20</v>
      </c>
      <c r="B108" s="1" t="s">
        <v>21</v>
      </c>
      <c r="C108" s="1"/>
      <c r="D108" s="1"/>
      <c r="E108" s="1" t="s">
        <v>24</v>
      </c>
      <c r="F108" s="1" t="s">
        <v>157</v>
      </c>
      <c r="G108" s="1" t="s">
        <v>326</v>
      </c>
      <c r="H108" s="1"/>
      <c r="I108" s="2" t="s">
        <v>330</v>
      </c>
      <c r="J108" s="3">
        <v>50000</v>
      </c>
      <c r="K108" s="3">
        <v>50000</v>
      </c>
      <c r="L108" s="45">
        <v>50000</v>
      </c>
      <c r="M108" s="3">
        <v>0</v>
      </c>
    </row>
    <row r="109" spans="1:13" ht="30" customHeight="1" x14ac:dyDescent="0.3">
      <c r="A109" s="18" t="s">
        <v>20</v>
      </c>
      <c r="B109" s="18"/>
      <c r="C109" s="18"/>
      <c r="D109" s="18"/>
      <c r="E109" s="18"/>
      <c r="F109" s="39" t="s">
        <v>157</v>
      </c>
      <c r="G109" s="18" t="s">
        <v>88</v>
      </c>
      <c r="H109" s="18"/>
      <c r="I109" s="10" t="s">
        <v>168</v>
      </c>
      <c r="J109" s="11">
        <f>SUM(J93:J108)</f>
        <v>1048000</v>
      </c>
      <c r="K109" s="11">
        <f>SUM(K93:K108)</f>
        <v>1078000</v>
      </c>
      <c r="L109" s="11">
        <f>SUM(L93:L108)</f>
        <v>1078000</v>
      </c>
      <c r="M109" s="11">
        <f>SUM(M93:M108)</f>
        <v>1468000</v>
      </c>
    </row>
    <row r="110" spans="1:13" ht="15" customHeight="1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169</v>
      </c>
      <c r="G110" s="1" t="s">
        <v>170</v>
      </c>
      <c r="H110" s="1"/>
      <c r="I110" s="2" t="s">
        <v>171</v>
      </c>
      <c r="J110" s="3">
        <v>1300000</v>
      </c>
      <c r="K110" s="3">
        <v>1300000</v>
      </c>
      <c r="L110" s="45">
        <v>1300000</v>
      </c>
      <c r="M110" s="3">
        <v>1666000</v>
      </c>
    </row>
    <row r="111" spans="1:13" ht="15" customHeight="1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169</v>
      </c>
      <c r="G111" s="1" t="s">
        <v>172</v>
      </c>
      <c r="H111" s="1"/>
      <c r="I111" s="2" t="s">
        <v>110</v>
      </c>
      <c r="J111" s="3">
        <v>300000</v>
      </c>
      <c r="K111" s="3">
        <v>300000</v>
      </c>
      <c r="L111" s="45">
        <v>300000</v>
      </c>
      <c r="M111" s="3">
        <v>356500</v>
      </c>
    </row>
    <row r="112" spans="1:13" ht="15" customHeight="1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169</v>
      </c>
      <c r="G112" s="1" t="s">
        <v>173</v>
      </c>
      <c r="H112" s="1"/>
      <c r="I112" s="2" t="s">
        <v>112</v>
      </c>
      <c r="J112" s="3">
        <v>110000</v>
      </c>
      <c r="K112" s="3">
        <v>110000</v>
      </c>
      <c r="L112" s="45">
        <v>110000</v>
      </c>
      <c r="M112" s="3">
        <v>136000</v>
      </c>
    </row>
    <row r="113" spans="1:13" ht="15" customHeight="1" x14ac:dyDescent="0.3">
      <c r="A113" s="18" t="s">
        <v>20</v>
      </c>
      <c r="B113" s="9"/>
      <c r="C113" s="9"/>
      <c r="D113" s="9"/>
      <c r="E113" s="9"/>
      <c r="F113" s="39" t="s">
        <v>279</v>
      </c>
      <c r="G113" s="9"/>
      <c r="H113" s="9"/>
      <c r="I113" s="10" t="s">
        <v>174</v>
      </c>
      <c r="J113" s="11">
        <f t="shared" ref="J113:M113" si="12">SUM(J110:J112)</f>
        <v>1710000</v>
      </c>
      <c r="K113" s="11">
        <f t="shared" ref="K113" si="13">SUM(K110:K112)</f>
        <v>1710000</v>
      </c>
      <c r="L113" s="11">
        <f t="shared" si="12"/>
        <v>1710000</v>
      </c>
      <c r="M113" s="11">
        <f t="shared" si="12"/>
        <v>2158500</v>
      </c>
    </row>
    <row r="114" spans="1:13" ht="15" customHeight="1" x14ac:dyDescent="0.3">
      <c r="A114" s="102" t="s">
        <v>127</v>
      </c>
      <c r="B114" s="103"/>
      <c r="C114" s="103"/>
      <c r="D114" s="103"/>
      <c r="E114" s="103"/>
      <c r="F114" s="103"/>
      <c r="G114" s="103"/>
      <c r="H114" s="103"/>
      <c r="I114" s="104"/>
      <c r="J114" s="4">
        <f>SUM(J71+J77+J81+J86+J90+J92+J109+J113)</f>
        <v>4246000</v>
      </c>
      <c r="K114" s="4">
        <f>SUM(K71+K77+K81+K86+K90+K92+K109+K113)</f>
        <v>5505026</v>
      </c>
      <c r="L114" s="4">
        <f>SUM(L71+L77+L81+L86+L90+L92+L109+L113)</f>
        <v>5505026</v>
      </c>
      <c r="M114" s="4">
        <f>SUM(M71+M77+M81+M86+M90+M92+M109+M113)</f>
        <v>7443500</v>
      </c>
    </row>
    <row r="115" spans="1:13" x14ac:dyDescent="0.3">
      <c r="A115" s="92" t="s">
        <v>376</v>
      </c>
      <c r="B115" s="93"/>
      <c r="C115" s="93"/>
      <c r="D115" s="93"/>
      <c r="E115" s="93"/>
      <c r="F115" s="93"/>
      <c r="G115" s="93"/>
      <c r="H115" s="93"/>
      <c r="I115" s="93"/>
      <c r="J115" s="52"/>
      <c r="K115" s="53"/>
      <c r="L115" s="53"/>
      <c r="M115" s="53"/>
    </row>
    <row r="116" spans="1:13" x14ac:dyDescent="0.3">
      <c r="A116" s="92" t="s">
        <v>69</v>
      </c>
      <c r="B116" s="93"/>
      <c r="C116" s="93"/>
      <c r="D116" s="93"/>
      <c r="E116" s="93"/>
      <c r="F116" s="93"/>
      <c r="G116" s="93"/>
      <c r="H116" s="93"/>
      <c r="I116" s="93"/>
      <c r="J116" s="61"/>
      <c r="K116" s="53"/>
      <c r="L116" s="53"/>
      <c r="M116" s="53"/>
    </row>
    <row r="117" spans="1:13" ht="28.8" x14ac:dyDescent="0.3">
      <c r="A117" s="32" t="s">
        <v>1</v>
      </c>
      <c r="B117" s="32" t="s">
        <v>2</v>
      </c>
      <c r="C117" s="32" t="s">
        <v>3</v>
      </c>
      <c r="D117" s="32" t="s">
        <v>4</v>
      </c>
      <c r="E117" s="32" t="s">
        <v>5</v>
      </c>
      <c r="F117" s="32" t="s">
        <v>6</v>
      </c>
      <c r="G117" s="32" t="s">
        <v>7</v>
      </c>
      <c r="H117" s="34" t="s">
        <v>70</v>
      </c>
      <c r="I117" s="33" t="s">
        <v>8</v>
      </c>
      <c r="J117" s="24" t="s">
        <v>334</v>
      </c>
      <c r="K117" s="24" t="s">
        <v>369</v>
      </c>
      <c r="L117" s="63" t="s">
        <v>372</v>
      </c>
      <c r="M117" s="24" t="s">
        <v>373</v>
      </c>
    </row>
    <row r="118" spans="1:13" x14ac:dyDescent="0.3">
      <c r="A118" s="35"/>
      <c r="B118" s="35"/>
      <c r="C118" s="35"/>
      <c r="D118" s="35"/>
      <c r="E118" s="35"/>
      <c r="F118" s="35"/>
      <c r="G118" s="35"/>
      <c r="H118" s="35"/>
      <c r="I118" s="33"/>
      <c r="J118" s="24"/>
      <c r="K118" s="24"/>
      <c r="L118" s="24"/>
      <c r="M118" s="24"/>
    </row>
    <row r="119" spans="1:13" ht="15" customHeight="1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175</v>
      </c>
      <c r="H119" s="1"/>
      <c r="I119" s="2" t="s">
        <v>108</v>
      </c>
      <c r="J119" s="3">
        <v>1600000</v>
      </c>
      <c r="K119" s="3">
        <v>1600000</v>
      </c>
      <c r="L119" s="45">
        <v>1600000</v>
      </c>
      <c r="M119" s="3">
        <v>1600000</v>
      </c>
    </row>
    <row r="120" spans="1:13" ht="15" customHeight="1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132</v>
      </c>
      <c r="H120" s="1"/>
      <c r="I120" s="2" t="s">
        <v>140</v>
      </c>
      <c r="J120" s="3">
        <v>120000</v>
      </c>
      <c r="K120" s="3">
        <v>120000</v>
      </c>
      <c r="L120" s="45">
        <v>120000</v>
      </c>
      <c r="M120" s="3">
        <v>181000</v>
      </c>
    </row>
    <row r="121" spans="1:13" ht="15" customHeight="1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172</v>
      </c>
      <c r="H121" s="1"/>
      <c r="I121" s="2" t="s">
        <v>110</v>
      </c>
      <c r="J121" s="3">
        <v>420000</v>
      </c>
      <c r="K121" s="3">
        <v>420000</v>
      </c>
      <c r="L121" s="45">
        <v>420000</v>
      </c>
      <c r="M121" s="3">
        <v>430000</v>
      </c>
    </row>
    <row r="122" spans="1:13" ht="15" customHeight="1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173</v>
      </c>
      <c r="H122" s="1"/>
      <c r="I122" s="2" t="s">
        <v>112</v>
      </c>
      <c r="J122" s="3">
        <v>160000</v>
      </c>
      <c r="K122" s="3">
        <v>160000</v>
      </c>
      <c r="L122" s="45">
        <v>160000</v>
      </c>
      <c r="M122" s="3">
        <v>170000</v>
      </c>
    </row>
    <row r="123" spans="1:13" ht="15" customHeight="1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176</v>
      </c>
      <c r="H123" s="1"/>
      <c r="I123" s="2" t="s">
        <v>177</v>
      </c>
      <c r="J123" s="3">
        <v>25000</v>
      </c>
      <c r="K123" s="3">
        <v>25000</v>
      </c>
      <c r="L123" s="45">
        <v>25000</v>
      </c>
      <c r="M123" s="3">
        <v>30000</v>
      </c>
    </row>
    <row r="124" spans="1:13" ht="15" customHeight="1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178</v>
      </c>
      <c r="H124" s="1"/>
      <c r="I124" s="2" t="s">
        <v>179</v>
      </c>
      <c r="J124" s="3">
        <v>20000</v>
      </c>
      <c r="K124" s="3">
        <v>20000</v>
      </c>
      <c r="L124" s="3">
        <v>20000</v>
      </c>
      <c r="M124" s="3">
        <v>20000</v>
      </c>
    </row>
    <row r="125" spans="1:13" ht="15" customHeight="1" x14ac:dyDescent="0.3">
      <c r="A125" s="1" t="s">
        <v>9</v>
      </c>
      <c r="B125" s="1" t="s">
        <v>10</v>
      </c>
      <c r="C125" s="1"/>
      <c r="D125" s="1"/>
      <c r="E125" s="1" t="s">
        <v>26</v>
      </c>
      <c r="F125" s="1" t="s">
        <v>27</v>
      </c>
      <c r="G125" s="1" t="s">
        <v>133</v>
      </c>
      <c r="H125" s="1"/>
      <c r="I125" s="2" t="s">
        <v>134</v>
      </c>
      <c r="J125" s="3">
        <v>10000</v>
      </c>
      <c r="K125" s="3">
        <v>10000</v>
      </c>
      <c r="L125" s="3">
        <v>10000</v>
      </c>
      <c r="M125" s="3">
        <v>20000</v>
      </c>
    </row>
    <row r="126" spans="1:13" ht="15" customHeight="1" x14ac:dyDescent="0.3">
      <c r="A126" s="1" t="s">
        <v>20</v>
      </c>
      <c r="B126" s="1" t="s">
        <v>21</v>
      </c>
      <c r="C126" s="1"/>
      <c r="D126" s="1"/>
      <c r="E126" s="1" t="s">
        <v>24</v>
      </c>
      <c r="F126" s="1" t="s">
        <v>25</v>
      </c>
      <c r="G126" s="1" t="s">
        <v>141</v>
      </c>
      <c r="H126" s="1"/>
      <c r="I126" s="2" t="s">
        <v>142</v>
      </c>
      <c r="J126" s="3">
        <v>30000</v>
      </c>
      <c r="K126" s="3">
        <v>30000</v>
      </c>
      <c r="L126" s="45">
        <v>30000</v>
      </c>
      <c r="M126" s="3">
        <v>50000</v>
      </c>
    </row>
    <row r="127" spans="1:13" ht="15" customHeight="1" x14ac:dyDescent="0.3">
      <c r="A127" s="1" t="s">
        <v>20</v>
      </c>
      <c r="B127" s="1" t="s">
        <v>21</v>
      </c>
      <c r="C127" s="1"/>
      <c r="D127" s="1" t="s">
        <v>257</v>
      </c>
      <c r="E127" s="1" t="s">
        <v>24</v>
      </c>
      <c r="F127" s="1" t="s">
        <v>25</v>
      </c>
      <c r="G127" s="1" t="s">
        <v>268</v>
      </c>
      <c r="H127" s="1"/>
      <c r="I127" s="2" t="s">
        <v>321</v>
      </c>
      <c r="J127" s="3">
        <v>25000</v>
      </c>
      <c r="K127" s="3">
        <v>74000</v>
      </c>
      <c r="L127" s="3">
        <v>74000</v>
      </c>
      <c r="M127" s="3">
        <v>74000</v>
      </c>
    </row>
    <row r="128" spans="1:13" ht="15" customHeight="1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74</v>
      </c>
      <c r="H128" s="1"/>
      <c r="I128" s="2" t="s">
        <v>75</v>
      </c>
      <c r="J128" s="3">
        <v>100000</v>
      </c>
      <c r="K128" s="3">
        <v>100000</v>
      </c>
      <c r="L128" s="3">
        <v>100000</v>
      </c>
      <c r="M128" s="3">
        <v>120000</v>
      </c>
    </row>
    <row r="129" spans="1:13" ht="15" customHeight="1" x14ac:dyDescent="0.3">
      <c r="A129" s="1" t="s">
        <v>9</v>
      </c>
      <c r="B129" s="1" t="s">
        <v>10</v>
      </c>
      <c r="C129" s="1"/>
      <c r="D129" s="1"/>
      <c r="E129" s="1" t="s">
        <v>26</v>
      </c>
      <c r="F129" s="1" t="s">
        <v>27</v>
      </c>
      <c r="G129" s="1" t="s">
        <v>158</v>
      </c>
      <c r="H129" s="1"/>
      <c r="I129" s="2" t="s">
        <v>159</v>
      </c>
      <c r="J129" s="3">
        <v>10000</v>
      </c>
      <c r="K129" s="3">
        <v>10000</v>
      </c>
      <c r="L129" s="3">
        <v>10000</v>
      </c>
      <c r="M129" s="3">
        <v>10000</v>
      </c>
    </row>
    <row r="130" spans="1:13" ht="15" customHeight="1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180</v>
      </c>
      <c r="H130" s="1"/>
      <c r="I130" s="2" t="s">
        <v>181</v>
      </c>
      <c r="J130" s="3">
        <v>90000</v>
      </c>
      <c r="K130" s="3">
        <v>90000</v>
      </c>
      <c r="L130" s="45">
        <v>90000</v>
      </c>
      <c r="M130" s="3">
        <v>90000</v>
      </c>
    </row>
    <row r="131" spans="1:13" ht="15" customHeight="1" x14ac:dyDescent="0.3">
      <c r="A131" s="1" t="s">
        <v>9</v>
      </c>
      <c r="B131" s="1" t="s">
        <v>10</v>
      </c>
      <c r="C131" s="1"/>
      <c r="D131" s="1"/>
      <c r="E131" s="1" t="s">
        <v>26</v>
      </c>
      <c r="F131" s="1" t="s">
        <v>27</v>
      </c>
      <c r="G131" s="1" t="s">
        <v>76</v>
      </c>
      <c r="H131" s="1"/>
      <c r="I131" s="2" t="s">
        <v>77</v>
      </c>
      <c r="J131" s="3">
        <v>77000</v>
      </c>
      <c r="K131" s="3">
        <v>77000</v>
      </c>
      <c r="L131" s="45">
        <v>77000</v>
      </c>
      <c r="M131" s="3">
        <v>50000</v>
      </c>
    </row>
    <row r="132" spans="1:13" ht="15" customHeight="1" x14ac:dyDescent="0.3">
      <c r="A132" s="1" t="s">
        <v>20</v>
      </c>
      <c r="B132" s="1" t="s">
        <v>21</v>
      </c>
      <c r="C132" s="1"/>
      <c r="D132" s="1"/>
      <c r="E132" s="1" t="s">
        <v>24</v>
      </c>
      <c r="F132" s="1" t="s">
        <v>25</v>
      </c>
      <c r="G132" s="1" t="s">
        <v>246</v>
      </c>
      <c r="H132" s="1"/>
      <c r="I132" s="2" t="s">
        <v>116</v>
      </c>
      <c r="J132" s="3">
        <v>0</v>
      </c>
      <c r="K132" s="3">
        <v>0</v>
      </c>
      <c r="L132" s="45">
        <v>0</v>
      </c>
      <c r="M132" s="3">
        <v>30000</v>
      </c>
    </row>
    <row r="133" spans="1:13" ht="15" customHeight="1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78</v>
      </c>
      <c r="H133" s="1"/>
      <c r="I133" s="2" t="s">
        <v>79</v>
      </c>
      <c r="J133" s="3">
        <v>6000</v>
      </c>
      <c r="K133" s="3">
        <v>6000</v>
      </c>
      <c r="L133" s="3">
        <v>6000</v>
      </c>
      <c r="M133" s="3">
        <v>6000</v>
      </c>
    </row>
    <row r="134" spans="1:13" ht="15" customHeight="1" x14ac:dyDescent="0.3">
      <c r="A134" s="1" t="s">
        <v>9</v>
      </c>
      <c r="B134" s="1" t="s">
        <v>10</v>
      </c>
      <c r="C134" s="1"/>
      <c r="D134" s="1"/>
      <c r="E134" s="1" t="s">
        <v>26</v>
      </c>
      <c r="F134" s="1" t="s">
        <v>27</v>
      </c>
      <c r="G134" s="1" t="s">
        <v>160</v>
      </c>
      <c r="H134" s="1"/>
      <c r="I134" s="2" t="s">
        <v>161</v>
      </c>
      <c r="J134" s="3">
        <v>15000</v>
      </c>
      <c r="K134" s="3">
        <v>15000</v>
      </c>
      <c r="L134" s="3">
        <v>15000</v>
      </c>
      <c r="M134" s="3">
        <v>15000</v>
      </c>
    </row>
    <row r="135" spans="1:13" ht="15" customHeight="1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162</v>
      </c>
      <c r="H135" s="1"/>
      <c r="I135" s="2" t="s">
        <v>163</v>
      </c>
      <c r="J135" s="45">
        <v>15000</v>
      </c>
      <c r="K135" s="45">
        <v>15000</v>
      </c>
      <c r="L135" s="45">
        <v>15000</v>
      </c>
      <c r="M135" s="3">
        <v>30000</v>
      </c>
    </row>
    <row r="136" spans="1:13" ht="15" customHeight="1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101</v>
      </c>
      <c r="H136" s="1"/>
      <c r="I136" s="2" t="s">
        <v>182</v>
      </c>
      <c r="J136" s="3">
        <v>1500</v>
      </c>
      <c r="K136" s="3">
        <v>1500</v>
      </c>
      <c r="L136" s="3">
        <v>1500</v>
      </c>
      <c r="M136" s="3">
        <v>1500</v>
      </c>
    </row>
    <row r="137" spans="1:13" ht="15" customHeight="1" x14ac:dyDescent="0.3">
      <c r="A137" s="1" t="s">
        <v>20</v>
      </c>
      <c r="B137" s="1" t="s">
        <v>21</v>
      </c>
      <c r="C137" s="1"/>
      <c r="D137" s="1"/>
      <c r="E137" s="1" t="s">
        <v>24</v>
      </c>
      <c r="F137" s="1" t="s">
        <v>25</v>
      </c>
      <c r="G137" s="1" t="s">
        <v>183</v>
      </c>
      <c r="H137" s="1"/>
      <c r="I137" s="2" t="s">
        <v>331</v>
      </c>
      <c r="J137" s="3">
        <v>300000</v>
      </c>
      <c r="K137" s="3">
        <v>300000</v>
      </c>
      <c r="L137" s="3">
        <v>300000</v>
      </c>
      <c r="M137" s="3">
        <v>300000</v>
      </c>
    </row>
    <row r="138" spans="1:13" ht="15" customHeight="1" x14ac:dyDescent="0.3">
      <c r="A138" s="1" t="s">
        <v>9</v>
      </c>
      <c r="B138" s="1" t="s">
        <v>10</v>
      </c>
      <c r="C138" s="1"/>
      <c r="D138" s="1"/>
      <c r="E138" s="1" t="s">
        <v>26</v>
      </c>
      <c r="F138" s="1" t="s">
        <v>27</v>
      </c>
      <c r="G138" s="1" t="s">
        <v>184</v>
      </c>
      <c r="H138" s="1"/>
      <c r="I138" s="2" t="s">
        <v>164</v>
      </c>
      <c r="J138" s="3">
        <v>10000</v>
      </c>
      <c r="K138" s="3">
        <v>10000</v>
      </c>
      <c r="L138" s="3">
        <v>10000</v>
      </c>
      <c r="M138" s="3">
        <v>30000</v>
      </c>
    </row>
    <row r="139" spans="1:13" ht="15" customHeight="1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136</v>
      </c>
      <c r="H139" s="1"/>
      <c r="I139" s="2" t="s">
        <v>185</v>
      </c>
      <c r="J139" s="3">
        <v>70000</v>
      </c>
      <c r="K139" s="3">
        <v>70000</v>
      </c>
      <c r="L139" s="3">
        <v>70000</v>
      </c>
      <c r="M139" s="3">
        <v>70000</v>
      </c>
    </row>
    <row r="140" spans="1:13" ht="15" customHeight="1" x14ac:dyDescent="0.3">
      <c r="A140" s="1" t="s">
        <v>9</v>
      </c>
      <c r="B140" s="1" t="s">
        <v>10</v>
      </c>
      <c r="C140" s="1"/>
      <c r="D140" s="1"/>
      <c r="E140" s="1" t="s">
        <v>26</v>
      </c>
      <c r="F140" s="1" t="s">
        <v>27</v>
      </c>
      <c r="G140" s="1" t="s">
        <v>80</v>
      </c>
      <c r="H140" s="1"/>
      <c r="I140" s="2" t="s">
        <v>90</v>
      </c>
      <c r="J140" s="3">
        <v>130000</v>
      </c>
      <c r="K140" s="3">
        <v>130000</v>
      </c>
      <c r="L140" s="3">
        <v>130000</v>
      </c>
      <c r="M140" s="3">
        <v>170000</v>
      </c>
    </row>
    <row r="141" spans="1:13" ht="15" customHeight="1" x14ac:dyDescent="0.3">
      <c r="A141" s="1" t="s">
        <v>9</v>
      </c>
      <c r="B141" s="1" t="s">
        <v>10</v>
      </c>
      <c r="C141" s="1"/>
      <c r="D141" s="1"/>
      <c r="E141" s="1" t="s">
        <v>26</v>
      </c>
      <c r="F141" s="1" t="s">
        <v>27</v>
      </c>
      <c r="G141" s="1" t="s">
        <v>82</v>
      </c>
      <c r="H141" s="1"/>
      <c r="I141" s="2" t="s">
        <v>91</v>
      </c>
      <c r="J141" s="3">
        <v>50000</v>
      </c>
      <c r="K141" s="3">
        <v>50000</v>
      </c>
      <c r="L141" s="3">
        <v>50000</v>
      </c>
      <c r="M141" s="3">
        <v>50000</v>
      </c>
    </row>
    <row r="142" spans="1:13" ht="15" customHeight="1" x14ac:dyDescent="0.3">
      <c r="A142" s="1" t="s">
        <v>20</v>
      </c>
      <c r="B142" s="1" t="s">
        <v>21</v>
      </c>
      <c r="C142" s="1"/>
      <c r="D142" s="1"/>
      <c r="E142" s="1" t="s">
        <v>24</v>
      </c>
      <c r="F142" s="1" t="s">
        <v>25</v>
      </c>
      <c r="G142" s="1" t="s">
        <v>186</v>
      </c>
      <c r="H142" s="1"/>
      <c r="I142" s="2" t="s">
        <v>187</v>
      </c>
      <c r="J142" s="3">
        <v>15000</v>
      </c>
      <c r="K142" s="3">
        <v>15000</v>
      </c>
      <c r="L142" s="3">
        <v>15000</v>
      </c>
      <c r="M142" s="3">
        <v>40000</v>
      </c>
    </row>
    <row r="143" spans="1:13" ht="15" customHeight="1" x14ac:dyDescent="0.3">
      <c r="A143" s="1" t="s">
        <v>9</v>
      </c>
      <c r="B143" s="1" t="s">
        <v>10</v>
      </c>
      <c r="C143" s="1"/>
      <c r="D143" s="1"/>
      <c r="E143" s="1" t="s">
        <v>26</v>
      </c>
      <c r="F143" s="1" t="s">
        <v>27</v>
      </c>
      <c r="G143" s="1" t="s">
        <v>188</v>
      </c>
      <c r="H143" s="1"/>
      <c r="I143" s="2" t="s">
        <v>189</v>
      </c>
      <c r="J143" s="3">
        <v>25000</v>
      </c>
      <c r="K143" s="3">
        <v>25000</v>
      </c>
      <c r="L143" s="45">
        <v>25000</v>
      </c>
      <c r="M143" s="3">
        <v>10000</v>
      </c>
    </row>
    <row r="144" spans="1:13" ht="15" customHeight="1" x14ac:dyDescent="0.3">
      <c r="A144" s="1" t="s">
        <v>9</v>
      </c>
      <c r="B144" s="1" t="s">
        <v>10</v>
      </c>
      <c r="C144" s="1"/>
      <c r="D144" s="1"/>
      <c r="E144" s="1" t="s">
        <v>26</v>
      </c>
      <c r="F144" s="1" t="s">
        <v>27</v>
      </c>
      <c r="G144" s="1" t="s">
        <v>143</v>
      </c>
      <c r="H144" s="1"/>
      <c r="I144" s="2" t="s">
        <v>144</v>
      </c>
      <c r="J144" s="3">
        <v>10000</v>
      </c>
      <c r="K144" s="3">
        <v>10000</v>
      </c>
      <c r="L144" s="3">
        <v>10000</v>
      </c>
      <c r="M144" s="3">
        <v>10000</v>
      </c>
    </row>
    <row r="145" spans="1:13" ht="15" customHeight="1" x14ac:dyDescent="0.3">
      <c r="A145" s="1" t="s">
        <v>20</v>
      </c>
      <c r="B145" s="1" t="s">
        <v>21</v>
      </c>
      <c r="C145" s="1"/>
      <c r="D145" s="1"/>
      <c r="E145" s="1" t="s">
        <v>24</v>
      </c>
      <c r="F145" s="1" t="s">
        <v>25</v>
      </c>
      <c r="G145" s="1" t="s">
        <v>190</v>
      </c>
      <c r="H145" s="1"/>
      <c r="I145" s="2" t="s">
        <v>191</v>
      </c>
      <c r="J145" s="3">
        <v>35000</v>
      </c>
      <c r="K145" s="3">
        <v>35000</v>
      </c>
      <c r="L145" s="3">
        <v>35000</v>
      </c>
      <c r="M145" s="3">
        <v>35000</v>
      </c>
    </row>
    <row r="146" spans="1:13" ht="15" customHeight="1" x14ac:dyDescent="0.3">
      <c r="A146" s="1" t="s">
        <v>9</v>
      </c>
      <c r="B146" s="1" t="s">
        <v>10</v>
      </c>
      <c r="C146" s="1"/>
      <c r="D146" s="1"/>
      <c r="E146" s="1" t="s">
        <v>26</v>
      </c>
      <c r="F146" s="1" t="s">
        <v>27</v>
      </c>
      <c r="G146" s="1" t="s">
        <v>151</v>
      </c>
      <c r="H146" s="1"/>
      <c r="I146" s="2" t="s">
        <v>193</v>
      </c>
      <c r="J146" s="3">
        <v>10000</v>
      </c>
      <c r="K146" s="3">
        <v>10000</v>
      </c>
      <c r="L146" s="3">
        <v>10000</v>
      </c>
      <c r="M146" s="3">
        <v>12000</v>
      </c>
    </row>
    <row r="147" spans="1:13" ht="15" customHeight="1" x14ac:dyDescent="0.3">
      <c r="A147" s="1" t="s">
        <v>9</v>
      </c>
      <c r="B147" s="1" t="s">
        <v>10</v>
      </c>
      <c r="C147" s="1"/>
      <c r="D147" s="1"/>
      <c r="E147" s="1" t="s">
        <v>26</v>
      </c>
      <c r="F147" s="1" t="s">
        <v>27</v>
      </c>
      <c r="G147" s="1" t="s">
        <v>194</v>
      </c>
      <c r="H147" s="1"/>
      <c r="I147" s="2" t="s">
        <v>195</v>
      </c>
      <c r="J147" s="3">
        <v>25000</v>
      </c>
      <c r="K147" s="3">
        <v>25000</v>
      </c>
      <c r="L147" s="3">
        <v>25000</v>
      </c>
      <c r="M147" s="3">
        <v>25000</v>
      </c>
    </row>
    <row r="148" spans="1:13" ht="15" customHeight="1" x14ac:dyDescent="0.3">
      <c r="A148" s="1" t="s">
        <v>9</v>
      </c>
      <c r="B148" s="1" t="s">
        <v>10</v>
      </c>
      <c r="C148" s="1"/>
      <c r="D148" s="1"/>
      <c r="E148" s="1" t="s">
        <v>26</v>
      </c>
      <c r="F148" s="1" t="s">
        <v>27</v>
      </c>
      <c r="G148" s="1" t="s">
        <v>196</v>
      </c>
      <c r="H148" s="1"/>
      <c r="I148" s="2" t="s">
        <v>197</v>
      </c>
      <c r="J148" s="3">
        <v>10000</v>
      </c>
      <c r="K148" s="3">
        <v>10000</v>
      </c>
      <c r="L148" s="3">
        <v>10000</v>
      </c>
      <c r="M148" s="3">
        <v>15000</v>
      </c>
    </row>
    <row r="149" spans="1:13" ht="15" customHeight="1" x14ac:dyDescent="0.3">
      <c r="A149" s="1" t="s">
        <v>20</v>
      </c>
      <c r="B149" s="1" t="s">
        <v>21</v>
      </c>
      <c r="C149" s="1"/>
      <c r="D149" s="1"/>
      <c r="E149" s="1" t="s">
        <v>24</v>
      </c>
      <c r="F149" s="1" t="s">
        <v>25</v>
      </c>
      <c r="G149" s="1" t="s">
        <v>332</v>
      </c>
      <c r="H149" s="1"/>
      <c r="I149" s="2" t="s">
        <v>333</v>
      </c>
      <c r="J149" s="3">
        <v>900000</v>
      </c>
      <c r="K149" s="3">
        <v>900000</v>
      </c>
      <c r="L149" s="3">
        <v>900000</v>
      </c>
      <c r="M149" s="3">
        <v>0</v>
      </c>
    </row>
    <row r="150" spans="1:13" ht="15" customHeight="1" x14ac:dyDescent="0.3">
      <c r="A150" s="18" t="s">
        <v>20</v>
      </c>
      <c r="B150" s="9"/>
      <c r="C150" s="9"/>
      <c r="D150" s="9"/>
      <c r="E150" s="9"/>
      <c r="F150" s="39" t="s">
        <v>25</v>
      </c>
      <c r="G150" s="9"/>
      <c r="H150" s="9"/>
      <c r="I150" s="10" t="s">
        <v>199</v>
      </c>
      <c r="J150" s="11">
        <f>SUM(J119:J149)</f>
        <v>4314500</v>
      </c>
      <c r="K150" s="11">
        <f>SUM(K119:K149)</f>
        <v>4363500</v>
      </c>
      <c r="L150" s="11">
        <f>SUM(L119:L149)</f>
        <v>4363500</v>
      </c>
      <c r="M150" s="11">
        <f>SUM(M119:M149)</f>
        <v>3694500</v>
      </c>
    </row>
    <row r="151" spans="1:13" ht="15" customHeight="1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272</v>
      </c>
      <c r="G151" s="14" t="s">
        <v>268</v>
      </c>
      <c r="H151" s="14"/>
      <c r="I151" s="15" t="s">
        <v>269</v>
      </c>
      <c r="J151" s="3">
        <v>80000</v>
      </c>
      <c r="K151" s="3">
        <v>80000</v>
      </c>
      <c r="L151" s="3">
        <v>80000</v>
      </c>
      <c r="M151" s="62">
        <v>80000</v>
      </c>
    </row>
    <row r="152" spans="1:13" ht="15" customHeight="1" x14ac:dyDescent="0.3">
      <c r="A152" s="18" t="s">
        <v>20</v>
      </c>
      <c r="B152" s="9"/>
      <c r="C152" s="9"/>
      <c r="D152" s="9"/>
      <c r="E152" s="9"/>
      <c r="F152" s="39" t="s">
        <v>272</v>
      </c>
      <c r="G152" s="9"/>
      <c r="H152" s="9"/>
      <c r="I152" s="10" t="s">
        <v>337</v>
      </c>
      <c r="J152" s="11">
        <f>SUM(J151)</f>
        <v>80000</v>
      </c>
      <c r="K152" s="11">
        <f>SUM(K151)</f>
        <v>80000</v>
      </c>
      <c r="L152" s="11">
        <f>SUM(L151)</f>
        <v>80000</v>
      </c>
      <c r="M152" s="11">
        <f>SUM(M151)</f>
        <v>80000</v>
      </c>
    </row>
    <row r="153" spans="1:13" ht="15" customHeight="1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370</v>
      </c>
      <c r="G153" s="14" t="s">
        <v>203</v>
      </c>
      <c r="H153" s="14"/>
      <c r="I153" s="15" t="s">
        <v>90</v>
      </c>
      <c r="J153" s="3">
        <v>0</v>
      </c>
      <c r="K153" s="3">
        <v>100</v>
      </c>
      <c r="L153" s="3">
        <v>100</v>
      </c>
      <c r="M153" s="59">
        <v>500</v>
      </c>
    </row>
    <row r="154" spans="1:13" ht="15" customHeight="1" x14ac:dyDescent="0.3">
      <c r="A154" s="18" t="s">
        <v>20</v>
      </c>
      <c r="B154" s="9"/>
      <c r="C154" s="9"/>
      <c r="D154" s="9"/>
      <c r="E154" s="9"/>
      <c r="F154" s="39" t="s">
        <v>370</v>
      </c>
      <c r="G154" s="9"/>
      <c r="H154" s="9"/>
      <c r="I154" s="10" t="s">
        <v>371</v>
      </c>
      <c r="J154" s="11">
        <f>SUM(J153)</f>
        <v>0</v>
      </c>
      <c r="K154" s="11">
        <f>SUM(K153)</f>
        <v>100</v>
      </c>
      <c r="L154" s="11">
        <f>SUM(L153)</f>
        <v>100</v>
      </c>
      <c r="M154" s="11">
        <f>SUM(M153)</f>
        <v>500</v>
      </c>
    </row>
    <row r="155" spans="1:13" ht="15" customHeight="1" x14ac:dyDescent="0.3">
      <c r="A155" s="14" t="s">
        <v>20</v>
      </c>
      <c r="B155" s="14" t="s">
        <v>21</v>
      </c>
      <c r="C155" s="14"/>
      <c r="D155" s="14"/>
      <c r="E155" s="14" t="s">
        <v>24</v>
      </c>
      <c r="F155" s="14" t="s">
        <v>264</v>
      </c>
      <c r="G155" s="14" t="s">
        <v>107</v>
      </c>
      <c r="H155" s="14"/>
      <c r="I155" s="15" t="s">
        <v>108</v>
      </c>
      <c r="J155" s="3">
        <v>440000</v>
      </c>
      <c r="K155" s="3">
        <v>440000</v>
      </c>
      <c r="L155" s="45">
        <v>440000</v>
      </c>
      <c r="M155" s="3">
        <v>440000</v>
      </c>
    </row>
    <row r="156" spans="1:13" ht="15" customHeight="1" x14ac:dyDescent="0.3">
      <c r="A156" s="14" t="s">
        <v>20</v>
      </c>
      <c r="B156" s="14" t="s">
        <v>21</v>
      </c>
      <c r="C156" s="14"/>
      <c r="D156" s="14"/>
      <c r="E156" s="14" t="s">
        <v>24</v>
      </c>
      <c r="F156" s="14" t="s">
        <v>264</v>
      </c>
      <c r="G156" s="14" t="s">
        <v>109</v>
      </c>
      <c r="H156" s="14"/>
      <c r="I156" s="15" t="s">
        <v>110</v>
      </c>
      <c r="J156" s="3">
        <v>120000</v>
      </c>
      <c r="K156" s="3">
        <v>120000</v>
      </c>
      <c r="L156" s="45">
        <v>120000</v>
      </c>
      <c r="M156" s="3">
        <v>120000</v>
      </c>
    </row>
    <row r="157" spans="1:13" ht="15" customHeight="1" x14ac:dyDescent="0.3">
      <c r="A157" s="14" t="s">
        <v>20</v>
      </c>
      <c r="B157" s="14" t="s">
        <v>21</v>
      </c>
      <c r="C157" s="14"/>
      <c r="D157" s="14"/>
      <c r="E157" s="14" t="s">
        <v>24</v>
      </c>
      <c r="F157" s="14" t="s">
        <v>264</v>
      </c>
      <c r="G157" s="14" t="s">
        <v>111</v>
      </c>
      <c r="H157" s="14"/>
      <c r="I157" s="15" t="s">
        <v>112</v>
      </c>
      <c r="J157" s="3">
        <v>41000</v>
      </c>
      <c r="K157" s="3">
        <v>41000</v>
      </c>
      <c r="L157" s="45">
        <v>41000</v>
      </c>
      <c r="M157" s="3">
        <v>41000</v>
      </c>
    </row>
    <row r="158" spans="1:13" ht="15" customHeight="1" x14ac:dyDescent="0.3">
      <c r="A158" s="14" t="s">
        <v>20</v>
      </c>
      <c r="B158" s="14" t="s">
        <v>21</v>
      </c>
      <c r="C158" s="14"/>
      <c r="D158" s="14"/>
      <c r="E158" s="14" t="s">
        <v>24</v>
      </c>
      <c r="F158" s="14" t="s">
        <v>264</v>
      </c>
      <c r="G158" s="14" t="s">
        <v>251</v>
      </c>
      <c r="H158" s="14"/>
      <c r="I158" s="15" t="s">
        <v>75</v>
      </c>
      <c r="J158" s="3">
        <v>1000</v>
      </c>
      <c r="K158" s="3">
        <v>1000</v>
      </c>
      <c r="L158" s="3">
        <v>1000</v>
      </c>
      <c r="M158" s="3">
        <v>1000</v>
      </c>
    </row>
    <row r="159" spans="1:13" ht="15" customHeight="1" x14ac:dyDescent="0.3">
      <c r="A159" s="14" t="s">
        <v>20</v>
      </c>
      <c r="B159" s="14" t="s">
        <v>21</v>
      </c>
      <c r="C159" s="14"/>
      <c r="D159" s="14"/>
      <c r="E159" s="14" t="s">
        <v>24</v>
      </c>
      <c r="F159" s="14" t="s">
        <v>264</v>
      </c>
      <c r="G159" s="14" t="s">
        <v>249</v>
      </c>
      <c r="H159" s="14"/>
      <c r="I159" s="15" t="s">
        <v>289</v>
      </c>
      <c r="J159" s="3">
        <v>22000</v>
      </c>
      <c r="K159" s="3">
        <v>22000</v>
      </c>
      <c r="L159" s="45">
        <v>22000</v>
      </c>
      <c r="M159" s="3">
        <v>25000</v>
      </c>
    </row>
    <row r="160" spans="1:13" ht="15" customHeight="1" x14ac:dyDescent="0.3">
      <c r="A160" s="14" t="s">
        <v>20</v>
      </c>
      <c r="B160" s="14" t="s">
        <v>21</v>
      </c>
      <c r="C160" s="14"/>
      <c r="D160" s="14"/>
      <c r="E160" s="14" t="s">
        <v>24</v>
      </c>
      <c r="F160" s="14" t="s">
        <v>264</v>
      </c>
      <c r="G160" s="14" t="s">
        <v>280</v>
      </c>
      <c r="H160" s="14"/>
      <c r="I160" s="15" t="s">
        <v>161</v>
      </c>
      <c r="J160" s="3">
        <v>500</v>
      </c>
      <c r="K160" s="3">
        <v>500</v>
      </c>
      <c r="L160" s="3">
        <v>500</v>
      </c>
      <c r="M160" s="3">
        <v>1000</v>
      </c>
    </row>
    <row r="161" spans="1:13" ht="15" customHeight="1" x14ac:dyDescent="0.3">
      <c r="A161" s="14" t="s">
        <v>20</v>
      </c>
      <c r="B161" s="14" t="s">
        <v>21</v>
      </c>
      <c r="C161" s="14"/>
      <c r="D161" s="14"/>
      <c r="E161" s="14" t="s">
        <v>24</v>
      </c>
      <c r="F161" s="14" t="s">
        <v>264</v>
      </c>
      <c r="G161" s="14" t="s">
        <v>203</v>
      </c>
      <c r="H161" s="14"/>
      <c r="I161" s="15" t="s">
        <v>90</v>
      </c>
      <c r="J161" s="3">
        <v>100000</v>
      </c>
      <c r="K161" s="3">
        <v>100000</v>
      </c>
      <c r="L161" s="45">
        <v>100000</v>
      </c>
      <c r="M161" s="3">
        <v>140000</v>
      </c>
    </row>
    <row r="162" spans="1:13" ht="15" customHeight="1" x14ac:dyDescent="0.3">
      <c r="A162" s="18" t="s">
        <v>20</v>
      </c>
      <c r="B162" s="9"/>
      <c r="C162" s="9"/>
      <c r="D162" s="9"/>
      <c r="E162" s="9"/>
      <c r="F162" s="39" t="s">
        <v>264</v>
      </c>
      <c r="G162" s="9"/>
      <c r="H162" s="9"/>
      <c r="I162" s="10" t="s">
        <v>265</v>
      </c>
      <c r="J162" s="11">
        <f>SUM(J155:J161)</f>
        <v>724500</v>
      </c>
      <c r="K162" s="11">
        <f>SUM(K155:K161)</f>
        <v>724500</v>
      </c>
      <c r="L162" s="11">
        <f>SUM(L155:L161)</f>
        <v>724500</v>
      </c>
      <c r="M162" s="11">
        <f>SUM(M155:M161)</f>
        <v>768000</v>
      </c>
    </row>
    <row r="163" spans="1:13" ht="15" customHeight="1" x14ac:dyDescent="0.3">
      <c r="A163" s="1" t="s">
        <v>9</v>
      </c>
      <c r="B163" s="1" t="s">
        <v>10</v>
      </c>
      <c r="C163" s="1"/>
      <c r="D163" s="1"/>
      <c r="E163" s="1" t="s">
        <v>32</v>
      </c>
      <c r="F163" s="1" t="s">
        <v>33</v>
      </c>
      <c r="G163" s="1" t="s">
        <v>132</v>
      </c>
      <c r="H163" s="1"/>
      <c r="I163" s="2" t="s">
        <v>140</v>
      </c>
      <c r="J163" s="3">
        <v>140000</v>
      </c>
      <c r="K163" s="3">
        <v>140000</v>
      </c>
      <c r="L163" s="45">
        <v>140000</v>
      </c>
      <c r="M163" s="3">
        <v>180000</v>
      </c>
    </row>
    <row r="164" spans="1:13" ht="15" customHeight="1" x14ac:dyDescent="0.3">
      <c r="A164" s="1" t="s">
        <v>9</v>
      </c>
      <c r="B164" s="1" t="s">
        <v>10</v>
      </c>
      <c r="C164" s="1"/>
      <c r="D164" s="1"/>
      <c r="E164" s="1" t="s">
        <v>32</v>
      </c>
      <c r="F164" s="1" t="s">
        <v>33</v>
      </c>
      <c r="G164" s="1" t="s">
        <v>172</v>
      </c>
      <c r="H164" s="1"/>
      <c r="I164" s="2" t="s">
        <v>200</v>
      </c>
      <c r="J164" s="3">
        <v>35000</v>
      </c>
      <c r="K164" s="3">
        <v>35000</v>
      </c>
      <c r="L164" s="45">
        <v>35000</v>
      </c>
      <c r="M164" s="3">
        <v>44000</v>
      </c>
    </row>
    <row r="165" spans="1:13" ht="15" customHeight="1" x14ac:dyDescent="0.3">
      <c r="A165" s="1" t="s">
        <v>9</v>
      </c>
      <c r="B165" s="1" t="s">
        <v>10</v>
      </c>
      <c r="C165" s="1"/>
      <c r="D165" s="1"/>
      <c r="E165" s="1" t="s">
        <v>32</v>
      </c>
      <c r="F165" s="1" t="s">
        <v>33</v>
      </c>
      <c r="G165" s="1" t="s">
        <v>173</v>
      </c>
      <c r="H165" s="1"/>
      <c r="I165" s="2" t="s">
        <v>112</v>
      </c>
      <c r="J165" s="3">
        <v>13000</v>
      </c>
      <c r="K165" s="3">
        <v>13000</v>
      </c>
      <c r="L165" s="45">
        <v>13000</v>
      </c>
      <c r="M165" s="3">
        <v>16500</v>
      </c>
    </row>
    <row r="166" spans="1:13" ht="15" customHeight="1" x14ac:dyDescent="0.3">
      <c r="A166" s="1" t="s">
        <v>20</v>
      </c>
      <c r="B166" s="1" t="s">
        <v>21</v>
      </c>
      <c r="C166" s="1"/>
      <c r="D166" s="1" t="s">
        <v>257</v>
      </c>
      <c r="E166" s="1" t="s">
        <v>201</v>
      </c>
      <c r="F166" s="1" t="s">
        <v>202</v>
      </c>
      <c r="G166" s="1" t="s">
        <v>268</v>
      </c>
      <c r="H166" s="1"/>
      <c r="I166" s="2" t="s">
        <v>322</v>
      </c>
      <c r="J166" s="3">
        <v>500000</v>
      </c>
      <c r="K166" s="3">
        <v>1090000</v>
      </c>
      <c r="L166" s="3">
        <v>1090000</v>
      </c>
      <c r="M166" s="3">
        <v>1000000</v>
      </c>
    </row>
    <row r="167" spans="1:13" ht="15" customHeight="1" x14ac:dyDescent="0.3">
      <c r="A167" s="1" t="s">
        <v>20</v>
      </c>
      <c r="B167" s="1" t="s">
        <v>21</v>
      </c>
      <c r="C167" s="1"/>
      <c r="D167" s="1"/>
      <c r="E167" s="1" t="s">
        <v>201</v>
      </c>
      <c r="F167" s="1" t="s">
        <v>202</v>
      </c>
      <c r="G167" s="1" t="s">
        <v>246</v>
      </c>
      <c r="H167" s="1"/>
      <c r="I167" s="2" t="s">
        <v>116</v>
      </c>
      <c r="J167" s="3">
        <v>35000</v>
      </c>
      <c r="K167" s="3">
        <v>35000</v>
      </c>
      <c r="L167" s="3">
        <v>35000</v>
      </c>
      <c r="M167" s="3">
        <v>40000</v>
      </c>
    </row>
    <row r="168" spans="1:13" ht="15" customHeight="1" x14ac:dyDescent="0.3">
      <c r="A168" s="1" t="s">
        <v>20</v>
      </c>
      <c r="B168" s="1" t="s">
        <v>21</v>
      </c>
      <c r="C168" s="1"/>
      <c r="D168" s="1"/>
      <c r="E168" s="1" t="s">
        <v>201</v>
      </c>
      <c r="F168" s="1" t="s">
        <v>202</v>
      </c>
      <c r="G168" s="1" t="s">
        <v>296</v>
      </c>
      <c r="H168" s="1"/>
      <c r="I168" s="2" t="s">
        <v>297</v>
      </c>
      <c r="J168" s="3">
        <v>3000</v>
      </c>
      <c r="K168" s="3">
        <v>3000</v>
      </c>
      <c r="L168" s="45">
        <v>3000</v>
      </c>
      <c r="M168" s="3">
        <v>3000</v>
      </c>
    </row>
    <row r="169" spans="1:13" ht="15" customHeight="1" x14ac:dyDescent="0.3">
      <c r="A169" s="18" t="s">
        <v>20</v>
      </c>
      <c r="B169" s="9"/>
      <c r="C169" s="9"/>
      <c r="D169" s="9"/>
      <c r="E169" s="9"/>
      <c r="F169" s="39" t="s">
        <v>202</v>
      </c>
      <c r="G169" s="9"/>
      <c r="H169" s="9"/>
      <c r="I169" s="10" t="s">
        <v>204</v>
      </c>
      <c r="J169" s="11">
        <f>SUM(J163:J168)</f>
        <v>726000</v>
      </c>
      <c r="K169" s="11">
        <f>SUM(K163:K168)</f>
        <v>1316000</v>
      </c>
      <c r="L169" s="11">
        <f>SUM(L163:L168)</f>
        <v>1316000</v>
      </c>
      <c r="M169" s="11">
        <f>SUM(M163:M168)</f>
        <v>1283500</v>
      </c>
    </row>
    <row r="170" spans="1:13" ht="15" customHeight="1" x14ac:dyDescent="0.3">
      <c r="A170" s="105" t="s">
        <v>127</v>
      </c>
      <c r="B170" s="106"/>
      <c r="C170" s="106"/>
      <c r="D170" s="106"/>
      <c r="E170" s="106"/>
      <c r="F170" s="106"/>
      <c r="G170" s="106"/>
      <c r="H170" s="106"/>
      <c r="I170" s="107"/>
      <c r="J170" s="17">
        <f>SUM(J150+J152+J154+J162+J169)</f>
        <v>5845000</v>
      </c>
      <c r="K170" s="17">
        <f>SUM(K150+K152+K154+K162+K169)</f>
        <v>6484100</v>
      </c>
      <c r="L170" s="17">
        <f>SUM(L150+L152+L154+L162+L169)</f>
        <v>6484100</v>
      </c>
      <c r="M170" s="17">
        <f>SUM(M150+M152+M154+M162+M169)</f>
        <v>5826500</v>
      </c>
    </row>
    <row r="171" spans="1:13" x14ac:dyDescent="0.3">
      <c r="A171" s="92" t="s">
        <v>376</v>
      </c>
      <c r="B171" s="93"/>
      <c r="C171" s="93"/>
      <c r="D171" s="93"/>
      <c r="E171" s="93"/>
      <c r="F171" s="93"/>
      <c r="G171" s="93"/>
      <c r="H171" s="93"/>
      <c r="I171" s="93"/>
      <c r="J171" s="52"/>
      <c r="K171" s="53"/>
      <c r="L171" s="53"/>
      <c r="M171" s="53"/>
    </row>
    <row r="172" spans="1:13" x14ac:dyDescent="0.3">
      <c r="A172" s="92" t="s">
        <v>69</v>
      </c>
      <c r="B172" s="93"/>
      <c r="C172" s="93"/>
      <c r="D172" s="93"/>
      <c r="E172" s="93"/>
      <c r="F172" s="93"/>
      <c r="G172" s="93"/>
      <c r="H172" s="93"/>
      <c r="I172" s="93"/>
      <c r="J172" s="61"/>
      <c r="K172" s="53"/>
      <c r="L172" s="53"/>
      <c r="M172" s="53"/>
    </row>
    <row r="173" spans="1:13" ht="28.8" x14ac:dyDescent="0.3">
      <c r="A173" s="32" t="s">
        <v>1</v>
      </c>
      <c r="B173" s="32" t="s">
        <v>2</v>
      </c>
      <c r="C173" s="32" t="s">
        <v>3</v>
      </c>
      <c r="D173" s="32" t="s">
        <v>4</v>
      </c>
      <c r="E173" s="32" t="s">
        <v>5</v>
      </c>
      <c r="F173" s="32" t="s">
        <v>6</v>
      </c>
      <c r="G173" s="32" t="s">
        <v>7</v>
      </c>
      <c r="H173" s="34" t="s">
        <v>70</v>
      </c>
      <c r="I173" s="33" t="s">
        <v>8</v>
      </c>
      <c r="J173" s="24" t="s">
        <v>334</v>
      </c>
      <c r="K173" s="24" t="s">
        <v>369</v>
      </c>
      <c r="L173" s="63" t="s">
        <v>372</v>
      </c>
      <c r="M173" s="24" t="s">
        <v>373</v>
      </c>
    </row>
    <row r="174" spans="1:13" x14ac:dyDescent="0.3">
      <c r="A174" s="35"/>
      <c r="B174" s="35"/>
      <c r="C174" s="35"/>
      <c r="D174" s="35"/>
      <c r="E174" s="35"/>
      <c r="F174" s="35"/>
      <c r="G174" s="35"/>
      <c r="H174" s="35"/>
      <c r="I174" s="33"/>
      <c r="J174" s="24"/>
      <c r="K174" s="24"/>
      <c r="L174" s="24"/>
      <c r="M174" s="24"/>
    </row>
    <row r="175" spans="1:13" ht="15" customHeight="1" x14ac:dyDescent="0.3">
      <c r="A175" s="12">
        <v>231</v>
      </c>
      <c r="B175" s="12">
        <v>10</v>
      </c>
      <c r="C175" s="13"/>
      <c r="D175" s="13">
        <v>2204</v>
      </c>
      <c r="E175" s="12">
        <v>10</v>
      </c>
      <c r="F175" s="12">
        <v>2419</v>
      </c>
      <c r="G175" s="12">
        <v>6121</v>
      </c>
      <c r="H175" s="13"/>
      <c r="I175" s="15" t="s">
        <v>87</v>
      </c>
      <c r="J175" s="47">
        <v>1500000</v>
      </c>
      <c r="K175" s="47">
        <v>1500000</v>
      </c>
      <c r="L175" s="47">
        <v>1500000</v>
      </c>
      <c r="M175" s="3">
        <v>800000</v>
      </c>
    </row>
    <row r="176" spans="1:13" ht="15" customHeight="1" x14ac:dyDescent="0.3">
      <c r="A176" s="19">
        <v>231</v>
      </c>
      <c r="B176" s="50"/>
      <c r="C176" s="50"/>
      <c r="D176" s="50"/>
      <c r="E176" s="51"/>
      <c r="F176" s="40">
        <v>2419</v>
      </c>
      <c r="G176" s="51"/>
      <c r="H176" s="50"/>
      <c r="I176" s="21" t="s">
        <v>311</v>
      </c>
      <c r="J176" s="11">
        <f>SUM(J175)</f>
        <v>1500000</v>
      </c>
      <c r="K176" s="11">
        <f>SUM(K175)</f>
        <v>1500000</v>
      </c>
      <c r="L176" s="11">
        <f>SUM(L175)</f>
        <v>1500000</v>
      </c>
      <c r="M176" s="11">
        <f>SUM(M175)</f>
        <v>800000</v>
      </c>
    </row>
    <row r="177" spans="1:13" ht="15" customHeight="1" x14ac:dyDescent="0.3">
      <c r="A177" s="1" t="s">
        <v>9</v>
      </c>
      <c r="B177" s="1" t="s">
        <v>10</v>
      </c>
      <c r="C177" s="1"/>
      <c r="D177" s="1"/>
      <c r="E177" s="1" t="s">
        <v>10</v>
      </c>
      <c r="F177" s="1" t="s">
        <v>205</v>
      </c>
      <c r="G177" s="1" t="s">
        <v>206</v>
      </c>
      <c r="H177" s="1"/>
      <c r="I177" s="2" t="s">
        <v>207</v>
      </c>
      <c r="J177" s="3">
        <v>230000</v>
      </c>
      <c r="K177" s="3">
        <v>230000</v>
      </c>
      <c r="L177" s="45">
        <v>230000</v>
      </c>
      <c r="M177" s="3">
        <v>240000</v>
      </c>
    </row>
    <row r="178" spans="1:13" ht="15" customHeight="1" x14ac:dyDescent="0.3">
      <c r="A178" s="1" t="s">
        <v>20</v>
      </c>
      <c r="B178" s="1" t="s">
        <v>21</v>
      </c>
      <c r="C178" s="1"/>
      <c r="D178" s="1"/>
      <c r="E178" s="1" t="s">
        <v>21</v>
      </c>
      <c r="F178" s="1" t="s">
        <v>281</v>
      </c>
      <c r="G178" s="1" t="s">
        <v>141</v>
      </c>
      <c r="H178" s="1"/>
      <c r="I178" s="2" t="s">
        <v>142</v>
      </c>
      <c r="J178" s="3">
        <v>0</v>
      </c>
      <c r="K178" s="3">
        <v>50200</v>
      </c>
      <c r="L178" s="3">
        <v>50200</v>
      </c>
      <c r="M178" s="3">
        <v>0</v>
      </c>
    </row>
    <row r="179" spans="1:13" ht="15" customHeight="1" x14ac:dyDescent="0.3">
      <c r="A179" s="1" t="s">
        <v>20</v>
      </c>
      <c r="B179" s="1" t="s">
        <v>21</v>
      </c>
      <c r="C179" s="1"/>
      <c r="D179" s="1"/>
      <c r="E179" s="1" t="s">
        <v>21</v>
      </c>
      <c r="F179" s="1" t="s">
        <v>281</v>
      </c>
      <c r="G179" s="1" t="s">
        <v>203</v>
      </c>
      <c r="H179" s="1"/>
      <c r="I179" s="2" t="s">
        <v>90</v>
      </c>
      <c r="J179" s="3">
        <v>0</v>
      </c>
      <c r="K179" s="3">
        <v>60000</v>
      </c>
      <c r="L179" s="3">
        <v>60000</v>
      </c>
      <c r="M179" s="3">
        <v>5000</v>
      </c>
    </row>
    <row r="180" spans="1:13" ht="15" customHeight="1" x14ac:dyDescent="0.3">
      <c r="A180" s="1" t="s">
        <v>20</v>
      </c>
      <c r="B180" s="1" t="s">
        <v>21</v>
      </c>
      <c r="C180" s="1"/>
      <c r="D180" s="1" t="s">
        <v>309</v>
      </c>
      <c r="E180" s="1" t="s">
        <v>21</v>
      </c>
      <c r="F180" s="1" t="s">
        <v>281</v>
      </c>
      <c r="G180" s="1" t="s">
        <v>86</v>
      </c>
      <c r="H180" s="1"/>
      <c r="I180" s="2" t="s">
        <v>87</v>
      </c>
      <c r="J180" s="3">
        <v>4600000</v>
      </c>
      <c r="K180" s="3">
        <v>6456602.7000000002</v>
      </c>
      <c r="L180" s="3">
        <v>6456602.7000000002</v>
      </c>
      <c r="M180" s="3">
        <v>0</v>
      </c>
    </row>
    <row r="181" spans="1:13" ht="15" customHeight="1" x14ac:dyDescent="0.3">
      <c r="A181" s="1" t="s">
        <v>20</v>
      </c>
      <c r="B181" s="1" t="s">
        <v>21</v>
      </c>
      <c r="C181" s="1" t="s">
        <v>308</v>
      </c>
      <c r="D181" s="1" t="s">
        <v>309</v>
      </c>
      <c r="E181" s="1" t="s">
        <v>21</v>
      </c>
      <c r="F181" s="7" t="s">
        <v>281</v>
      </c>
      <c r="G181" s="1" t="s">
        <v>86</v>
      </c>
      <c r="H181" s="1"/>
      <c r="I181" s="2" t="s">
        <v>87</v>
      </c>
      <c r="J181" s="45">
        <v>6900000</v>
      </c>
      <c r="K181" s="45">
        <v>4997571.1900000004</v>
      </c>
      <c r="L181" s="45">
        <v>4997571.1900000004</v>
      </c>
      <c r="M181" s="3">
        <v>0</v>
      </c>
    </row>
    <row r="182" spans="1:13" ht="15" customHeight="1" x14ac:dyDescent="0.3">
      <c r="A182" s="1" t="s">
        <v>20</v>
      </c>
      <c r="B182" s="1" t="s">
        <v>21</v>
      </c>
      <c r="C182" s="1"/>
      <c r="D182" s="1" t="s">
        <v>309</v>
      </c>
      <c r="E182" s="1" t="s">
        <v>21</v>
      </c>
      <c r="F182" s="7" t="s">
        <v>281</v>
      </c>
      <c r="G182" s="1" t="s">
        <v>326</v>
      </c>
      <c r="H182" s="1"/>
      <c r="I182" s="2" t="s">
        <v>327</v>
      </c>
      <c r="J182" s="45">
        <v>0</v>
      </c>
      <c r="K182" s="45">
        <v>671804.1</v>
      </c>
      <c r="L182" s="45">
        <v>671804.1</v>
      </c>
      <c r="M182" s="3">
        <v>0</v>
      </c>
    </row>
    <row r="183" spans="1:13" ht="30" customHeight="1" x14ac:dyDescent="0.3">
      <c r="A183" s="18" t="s">
        <v>20</v>
      </c>
      <c r="B183" s="9"/>
      <c r="C183" s="9"/>
      <c r="D183" s="9"/>
      <c r="E183" s="9"/>
      <c r="F183" s="39" t="s">
        <v>281</v>
      </c>
      <c r="G183" s="9"/>
      <c r="H183" s="9"/>
      <c r="I183" s="10" t="s">
        <v>208</v>
      </c>
      <c r="J183" s="11">
        <f>SUM(J177:J182)</f>
        <v>11730000</v>
      </c>
      <c r="K183" s="11">
        <f>SUM(K177:K182)</f>
        <v>12466177.99</v>
      </c>
      <c r="L183" s="11">
        <f>SUM(L177:L182)</f>
        <v>12466177.99</v>
      </c>
      <c r="M183" s="11">
        <f>SUM(M177:M182)</f>
        <v>245000</v>
      </c>
    </row>
    <row r="184" spans="1:13" ht="15" customHeight="1" x14ac:dyDescent="0.3">
      <c r="A184" s="1" t="s">
        <v>9</v>
      </c>
      <c r="B184" s="1" t="s">
        <v>21</v>
      </c>
      <c r="C184" s="1"/>
      <c r="D184" s="1"/>
      <c r="E184" s="1" t="s">
        <v>10</v>
      </c>
      <c r="F184" s="1" t="s">
        <v>209</v>
      </c>
      <c r="G184" s="1" t="s">
        <v>206</v>
      </c>
      <c r="H184" s="1"/>
      <c r="I184" s="2" t="s">
        <v>207</v>
      </c>
      <c r="J184" s="3">
        <v>80000</v>
      </c>
      <c r="K184" s="3">
        <v>80000</v>
      </c>
      <c r="L184" s="45">
        <v>80000</v>
      </c>
      <c r="M184" s="3">
        <v>80000</v>
      </c>
    </row>
    <row r="185" spans="1:13" ht="15" customHeight="1" x14ac:dyDescent="0.3">
      <c r="A185" s="1" t="s">
        <v>20</v>
      </c>
      <c r="B185" s="1" t="s">
        <v>21</v>
      </c>
      <c r="C185" s="1"/>
      <c r="D185" s="1" t="s">
        <v>335</v>
      </c>
      <c r="E185" s="1" t="s">
        <v>21</v>
      </c>
      <c r="F185" s="1" t="s">
        <v>282</v>
      </c>
      <c r="G185" s="1" t="s">
        <v>86</v>
      </c>
      <c r="H185" s="1"/>
      <c r="I185" s="2" t="s">
        <v>323</v>
      </c>
      <c r="J185" s="3">
        <v>3500000</v>
      </c>
      <c r="K185" s="3">
        <v>3500000</v>
      </c>
      <c r="L185" s="45">
        <v>3500000</v>
      </c>
      <c r="M185" s="3">
        <v>300000</v>
      </c>
    </row>
    <row r="186" spans="1:13" ht="30" customHeight="1" x14ac:dyDescent="0.3">
      <c r="A186" s="18" t="s">
        <v>20</v>
      </c>
      <c r="B186" s="9"/>
      <c r="C186" s="9"/>
      <c r="D186" s="9"/>
      <c r="E186" s="9"/>
      <c r="F186" s="39" t="s">
        <v>282</v>
      </c>
      <c r="G186" s="9" t="s">
        <v>88</v>
      </c>
      <c r="H186" s="9" t="s">
        <v>104</v>
      </c>
      <c r="I186" s="10" t="s">
        <v>210</v>
      </c>
      <c r="J186" s="11">
        <f>SUM(J184:J185)</f>
        <v>3580000</v>
      </c>
      <c r="K186" s="11">
        <f>SUM(K184:K185)</f>
        <v>3580000</v>
      </c>
      <c r="L186" s="11">
        <f>SUM(L184:L185)</f>
        <v>3580000</v>
      </c>
      <c r="M186" s="11">
        <f>SUM(M184:M185)</f>
        <v>380000</v>
      </c>
    </row>
    <row r="187" spans="1:13" ht="15" customHeight="1" x14ac:dyDescent="0.3">
      <c r="A187" s="12">
        <v>231</v>
      </c>
      <c r="B187" s="12">
        <v>10</v>
      </c>
      <c r="C187" s="13"/>
      <c r="D187" s="13"/>
      <c r="E187" s="12">
        <v>10</v>
      </c>
      <c r="F187" s="12">
        <v>3522</v>
      </c>
      <c r="G187" s="12">
        <v>5213</v>
      </c>
      <c r="H187" s="41"/>
      <c r="I187" s="15" t="s">
        <v>211</v>
      </c>
      <c r="J187" s="3">
        <v>3000</v>
      </c>
      <c r="K187" s="3">
        <v>3000</v>
      </c>
      <c r="L187" s="3">
        <v>3000</v>
      </c>
      <c r="M187" s="3">
        <v>3000</v>
      </c>
    </row>
    <row r="188" spans="1:13" ht="15" customHeight="1" x14ac:dyDescent="0.3">
      <c r="A188" s="12">
        <v>231</v>
      </c>
      <c r="B188" s="12">
        <v>10</v>
      </c>
      <c r="C188" s="13"/>
      <c r="D188" s="13"/>
      <c r="E188" s="12">
        <v>10</v>
      </c>
      <c r="F188" s="12">
        <v>3522</v>
      </c>
      <c r="G188" s="12">
        <v>5216</v>
      </c>
      <c r="H188" s="41"/>
      <c r="I188" s="15" t="s">
        <v>287</v>
      </c>
      <c r="J188" s="3">
        <v>5000</v>
      </c>
      <c r="K188" s="3">
        <v>5000</v>
      </c>
      <c r="L188" s="3">
        <v>5000</v>
      </c>
      <c r="M188" s="3">
        <v>5000</v>
      </c>
    </row>
    <row r="189" spans="1:13" ht="15" customHeight="1" x14ac:dyDescent="0.3">
      <c r="A189" s="18" t="s">
        <v>20</v>
      </c>
      <c r="B189" s="19"/>
      <c r="C189" s="20"/>
      <c r="D189" s="20"/>
      <c r="E189" s="19"/>
      <c r="F189" s="40">
        <v>3522</v>
      </c>
      <c r="G189" s="19"/>
      <c r="H189" s="20"/>
      <c r="I189" s="21" t="s">
        <v>211</v>
      </c>
      <c r="J189" s="22">
        <f t="shared" ref="J189:M189" si="14">SUM(J187+J188)</f>
        <v>8000</v>
      </c>
      <c r="K189" s="22">
        <f t="shared" ref="K189" si="15">SUM(K187+K188)</f>
        <v>8000</v>
      </c>
      <c r="L189" s="22">
        <f t="shared" si="14"/>
        <v>8000</v>
      </c>
      <c r="M189" s="22">
        <f t="shared" si="14"/>
        <v>8000</v>
      </c>
    </row>
    <row r="190" spans="1:13" ht="15" customHeight="1" x14ac:dyDescent="0.3">
      <c r="A190" s="12">
        <v>231</v>
      </c>
      <c r="B190" s="12">
        <v>10</v>
      </c>
      <c r="C190" s="13"/>
      <c r="D190" s="13"/>
      <c r="E190" s="12">
        <v>10</v>
      </c>
      <c r="F190" s="12">
        <v>3533</v>
      </c>
      <c r="G190" s="12">
        <v>5213</v>
      </c>
      <c r="H190" s="13"/>
      <c r="I190" s="15" t="s">
        <v>212</v>
      </c>
      <c r="J190" s="3">
        <v>5000</v>
      </c>
      <c r="K190" s="3">
        <v>5000</v>
      </c>
      <c r="L190" s="3">
        <v>5000</v>
      </c>
      <c r="M190" s="3">
        <v>5000</v>
      </c>
    </row>
    <row r="191" spans="1:13" ht="30" customHeight="1" x14ac:dyDescent="0.3">
      <c r="A191" s="18" t="s">
        <v>20</v>
      </c>
      <c r="B191" s="20"/>
      <c r="C191" s="20"/>
      <c r="D191" s="20"/>
      <c r="E191" s="20"/>
      <c r="F191" s="40">
        <v>3533</v>
      </c>
      <c r="G191" s="20"/>
      <c r="H191" s="20"/>
      <c r="I191" s="21" t="s">
        <v>212</v>
      </c>
      <c r="J191" s="22">
        <f t="shared" ref="J191" si="16">SUM(J190)</f>
        <v>5000</v>
      </c>
      <c r="K191" s="22">
        <f t="shared" ref="K191:M191" si="17">SUM(K190)</f>
        <v>5000</v>
      </c>
      <c r="L191" s="22">
        <f t="shared" si="17"/>
        <v>5000</v>
      </c>
      <c r="M191" s="22">
        <f t="shared" si="17"/>
        <v>5000</v>
      </c>
    </row>
    <row r="192" spans="1:13" x14ac:dyDescent="0.3">
      <c r="A192" s="12">
        <v>231</v>
      </c>
      <c r="B192" s="12">
        <v>10</v>
      </c>
      <c r="C192" s="13"/>
      <c r="D192" s="13"/>
      <c r="E192" s="12">
        <v>10</v>
      </c>
      <c r="F192" s="12">
        <v>4379</v>
      </c>
      <c r="G192" s="12">
        <v>5222</v>
      </c>
      <c r="H192" s="13"/>
      <c r="I192" s="15" t="s">
        <v>266</v>
      </c>
      <c r="J192" s="3">
        <v>7500</v>
      </c>
      <c r="K192" s="3">
        <v>7500</v>
      </c>
      <c r="L192" s="3">
        <v>7500</v>
      </c>
      <c r="M192" s="3">
        <v>7500</v>
      </c>
    </row>
    <row r="193" spans="1:13" ht="30" customHeight="1" x14ac:dyDescent="0.3">
      <c r="A193" s="18" t="s">
        <v>20</v>
      </c>
      <c r="B193" s="19"/>
      <c r="C193" s="20"/>
      <c r="D193" s="20"/>
      <c r="E193" s="20"/>
      <c r="F193" s="40">
        <v>4379</v>
      </c>
      <c r="G193" s="20"/>
      <c r="H193" s="20"/>
      <c r="I193" s="21" t="s">
        <v>267</v>
      </c>
      <c r="J193" s="22">
        <f t="shared" ref="J193:M193" si="18">SUM(J192)</f>
        <v>7500</v>
      </c>
      <c r="K193" s="22">
        <f t="shared" ref="K193" si="19">SUM(K192)</f>
        <v>7500</v>
      </c>
      <c r="L193" s="22">
        <f t="shared" si="18"/>
        <v>7500</v>
      </c>
      <c r="M193" s="22">
        <f t="shared" si="18"/>
        <v>7500</v>
      </c>
    </row>
    <row r="194" spans="1:13" ht="15" customHeight="1" x14ac:dyDescent="0.3">
      <c r="A194" s="14" t="s">
        <v>20</v>
      </c>
      <c r="B194" s="12">
        <v>10</v>
      </c>
      <c r="C194" s="13"/>
      <c r="D194" s="13"/>
      <c r="E194" s="12">
        <v>10</v>
      </c>
      <c r="F194" s="12">
        <v>3549</v>
      </c>
      <c r="G194" s="12">
        <v>5221</v>
      </c>
      <c r="H194" s="13"/>
      <c r="I194" s="15" t="s">
        <v>298</v>
      </c>
      <c r="J194" s="3">
        <v>3000</v>
      </c>
      <c r="K194" s="3">
        <v>3000</v>
      </c>
      <c r="L194" s="3">
        <v>3000</v>
      </c>
      <c r="M194" s="3">
        <v>3000</v>
      </c>
    </row>
    <row r="195" spans="1:13" ht="15" customHeight="1" x14ac:dyDescent="0.3">
      <c r="A195" s="18" t="s">
        <v>20</v>
      </c>
      <c r="B195" s="20"/>
      <c r="C195" s="20"/>
      <c r="D195" s="20"/>
      <c r="E195" s="20"/>
      <c r="F195" s="40">
        <v>3549</v>
      </c>
      <c r="G195" s="20"/>
      <c r="H195" s="20"/>
      <c r="I195" s="21" t="s">
        <v>299</v>
      </c>
      <c r="J195" s="22">
        <f t="shared" ref="J195:M195" si="20">SUM(J194)</f>
        <v>3000</v>
      </c>
      <c r="K195" s="22">
        <f t="shared" ref="K195" si="21">SUM(K194)</f>
        <v>3000</v>
      </c>
      <c r="L195" s="22">
        <f t="shared" si="20"/>
        <v>3000</v>
      </c>
      <c r="M195" s="22">
        <f t="shared" si="20"/>
        <v>3000</v>
      </c>
    </row>
    <row r="196" spans="1:13" ht="15" customHeight="1" x14ac:dyDescent="0.3">
      <c r="A196" s="1" t="s">
        <v>9</v>
      </c>
      <c r="B196" s="1" t="s">
        <v>10</v>
      </c>
      <c r="C196" s="1"/>
      <c r="D196" s="1"/>
      <c r="E196" s="1" t="s">
        <v>10</v>
      </c>
      <c r="F196" s="1" t="s">
        <v>34</v>
      </c>
      <c r="G196" s="1" t="s">
        <v>158</v>
      </c>
      <c r="H196" s="1"/>
      <c r="I196" s="2" t="s">
        <v>159</v>
      </c>
      <c r="J196" s="3">
        <v>15000</v>
      </c>
      <c r="K196" s="3">
        <v>15000</v>
      </c>
      <c r="L196" s="3">
        <v>15000</v>
      </c>
      <c r="M196" s="3">
        <v>20000</v>
      </c>
    </row>
    <row r="197" spans="1:13" ht="15" customHeight="1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34</v>
      </c>
      <c r="G197" s="1" t="s">
        <v>80</v>
      </c>
      <c r="H197" s="1"/>
      <c r="I197" s="2" t="s">
        <v>90</v>
      </c>
      <c r="J197" s="3">
        <v>6000</v>
      </c>
      <c r="K197" s="3">
        <v>6000</v>
      </c>
      <c r="L197" s="3">
        <v>6000</v>
      </c>
      <c r="M197" s="3">
        <v>6000</v>
      </c>
    </row>
    <row r="198" spans="1:13" ht="15" customHeight="1" x14ac:dyDescent="0.3">
      <c r="A198" s="1" t="s">
        <v>20</v>
      </c>
      <c r="B198" s="1" t="s">
        <v>21</v>
      </c>
      <c r="C198" s="1"/>
      <c r="D198" s="1"/>
      <c r="E198" s="1" t="s">
        <v>21</v>
      </c>
      <c r="F198" s="1" t="s">
        <v>38</v>
      </c>
      <c r="G198" s="1" t="s">
        <v>117</v>
      </c>
      <c r="H198" s="1"/>
      <c r="I198" s="2" t="s">
        <v>91</v>
      </c>
      <c r="J198" s="3">
        <v>2000</v>
      </c>
      <c r="K198" s="3">
        <v>2000</v>
      </c>
      <c r="L198" s="3">
        <v>2000</v>
      </c>
      <c r="M198" s="3">
        <v>2000</v>
      </c>
    </row>
    <row r="199" spans="1:13" ht="15" customHeight="1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34</v>
      </c>
      <c r="G199" s="1" t="s">
        <v>213</v>
      </c>
      <c r="H199" s="1"/>
      <c r="I199" s="2" t="s">
        <v>214</v>
      </c>
      <c r="J199" s="3">
        <v>1000</v>
      </c>
      <c r="K199" s="3">
        <v>1000</v>
      </c>
      <c r="L199" s="3">
        <v>1000</v>
      </c>
      <c r="M199" s="3">
        <v>1000</v>
      </c>
    </row>
    <row r="200" spans="1:13" ht="15" customHeight="1" x14ac:dyDescent="0.3">
      <c r="A200" s="18" t="s">
        <v>20</v>
      </c>
      <c r="B200" s="9"/>
      <c r="C200" s="9"/>
      <c r="D200" s="9"/>
      <c r="E200" s="9"/>
      <c r="F200" s="39" t="s">
        <v>38</v>
      </c>
      <c r="G200" s="9" t="s">
        <v>88</v>
      </c>
      <c r="H200" s="9"/>
      <c r="I200" s="10" t="s">
        <v>215</v>
      </c>
      <c r="J200" s="11">
        <f t="shared" ref="J200" si="22">SUM(J196:J199)</f>
        <v>24000</v>
      </c>
      <c r="K200" s="11">
        <f t="shared" ref="K200:M200" si="23">SUM(K196:K199)</f>
        <v>24000</v>
      </c>
      <c r="L200" s="11">
        <f t="shared" si="23"/>
        <v>24000</v>
      </c>
      <c r="M200" s="11">
        <f t="shared" si="23"/>
        <v>29000</v>
      </c>
    </row>
    <row r="201" spans="1:13" ht="15" customHeight="1" x14ac:dyDescent="0.3">
      <c r="A201" s="1" t="s">
        <v>20</v>
      </c>
      <c r="B201" s="1" t="s">
        <v>21</v>
      </c>
      <c r="C201" s="1"/>
      <c r="D201" s="1"/>
      <c r="E201" s="1" t="s">
        <v>21</v>
      </c>
      <c r="F201" s="1" t="s">
        <v>216</v>
      </c>
      <c r="G201" s="1" t="s">
        <v>249</v>
      </c>
      <c r="H201" s="1"/>
      <c r="I201" s="2" t="s">
        <v>77</v>
      </c>
      <c r="J201" s="3">
        <v>6000</v>
      </c>
      <c r="K201" s="3">
        <v>6000</v>
      </c>
      <c r="L201" s="45">
        <v>6000</v>
      </c>
      <c r="M201" s="3">
        <v>6000</v>
      </c>
    </row>
    <row r="202" spans="1:13" ht="15" customHeight="1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216</v>
      </c>
      <c r="G202" s="1" t="s">
        <v>141</v>
      </c>
      <c r="H202" s="1"/>
      <c r="I202" s="2" t="s">
        <v>142</v>
      </c>
      <c r="J202" s="3">
        <v>0</v>
      </c>
      <c r="K202" s="3">
        <v>35000</v>
      </c>
      <c r="L202" s="45">
        <v>35000</v>
      </c>
      <c r="M202" s="3">
        <v>0</v>
      </c>
    </row>
    <row r="203" spans="1:13" ht="15" customHeight="1" x14ac:dyDescent="0.3">
      <c r="A203" s="1" t="s">
        <v>20</v>
      </c>
      <c r="B203" s="1" t="s">
        <v>21</v>
      </c>
      <c r="C203" s="1"/>
      <c r="D203" s="1"/>
      <c r="E203" s="1" t="s">
        <v>21</v>
      </c>
      <c r="F203" s="1" t="s">
        <v>216</v>
      </c>
      <c r="G203" s="1" t="s">
        <v>203</v>
      </c>
      <c r="H203" s="1"/>
      <c r="I203" s="2" t="s">
        <v>90</v>
      </c>
      <c r="J203" s="3">
        <v>1000</v>
      </c>
      <c r="K203" s="3">
        <v>1000</v>
      </c>
      <c r="L203" s="3">
        <v>1000</v>
      </c>
      <c r="M203" s="3">
        <v>1000</v>
      </c>
    </row>
    <row r="204" spans="1:13" ht="15" customHeight="1" x14ac:dyDescent="0.3">
      <c r="A204" s="1" t="s">
        <v>20</v>
      </c>
      <c r="B204" s="1" t="s">
        <v>21</v>
      </c>
      <c r="C204" s="1"/>
      <c r="D204" s="1"/>
      <c r="E204" s="1" t="s">
        <v>21</v>
      </c>
      <c r="F204" s="1" t="s">
        <v>216</v>
      </c>
      <c r="G204" s="1" t="s">
        <v>117</v>
      </c>
      <c r="H204" s="1"/>
      <c r="I204" s="2" t="s">
        <v>91</v>
      </c>
      <c r="J204" s="3">
        <v>0</v>
      </c>
      <c r="K204" s="3">
        <v>0</v>
      </c>
      <c r="L204" s="3">
        <v>0</v>
      </c>
      <c r="M204" s="3">
        <v>120000</v>
      </c>
    </row>
    <row r="205" spans="1:13" ht="15" customHeight="1" x14ac:dyDescent="0.3">
      <c r="A205" s="18" t="s">
        <v>20</v>
      </c>
      <c r="B205" s="9"/>
      <c r="C205" s="9"/>
      <c r="D205" s="9"/>
      <c r="E205" s="9"/>
      <c r="F205" s="39" t="s">
        <v>216</v>
      </c>
      <c r="G205" s="9"/>
      <c r="H205" s="9"/>
      <c r="I205" s="10" t="s">
        <v>217</v>
      </c>
      <c r="J205" s="11">
        <f>SUM(J201:J204)</f>
        <v>7000</v>
      </c>
      <c r="K205" s="11">
        <f>SUM(K201:K204)</f>
        <v>42000</v>
      </c>
      <c r="L205" s="11">
        <f>SUM(L201:L204)</f>
        <v>42000</v>
      </c>
      <c r="M205" s="11">
        <f>SUM(M201:M204)</f>
        <v>127000</v>
      </c>
    </row>
    <row r="206" spans="1:13" ht="15" customHeight="1" x14ac:dyDescent="0.3">
      <c r="A206" s="14" t="s">
        <v>20</v>
      </c>
      <c r="B206" s="14" t="s">
        <v>21</v>
      </c>
      <c r="C206" s="14"/>
      <c r="D206" s="14"/>
      <c r="E206" s="14" t="s">
        <v>21</v>
      </c>
      <c r="F206" s="14" t="s">
        <v>219</v>
      </c>
      <c r="G206" s="14" t="s">
        <v>251</v>
      </c>
      <c r="H206" s="14"/>
      <c r="I206" s="15" t="s">
        <v>75</v>
      </c>
      <c r="J206" s="3">
        <v>2000</v>
      </c>
      <c r="K206" s="3">
        <v>2000</v>
      </c>
      <c r="L206" s="64">
        <v>2000</v>
      </c>
      <c r="M206" s="3">
        <v>2000</v>
      </c>
    </row>
    <row r="207" spans="1:13" ht="15" customHeight="1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218</v>
      </c>
      <c r="G207" s="1" t="s">
        <v>76</v>
      </c>
      <c r="H207" s="1"/>
      <c r="I207" s="2" t="s">
        <v>77</v>
      </c>
      <c r="J207" s="3">
        <v>550000</v>
      </c>
      <c r="K207" s="3">
        <v>550000</v>
      </c>
      <c r="L207" s="64">
        <v>550000</v>
      </c>
      <c r="M207" s="3">
        <v>250000</v>
      </c>
    </row>
    <row r="208" spans="1:13" ht="15" customHeight="1" x14ac:dyDescent="0.3">
      <c r="A208" s="1" t="s">
        <v>9</v>
      </c>
      <c r="B208" s="1" t="s">
        <v>10</v>
      </c>
      <c r="C208" s="1"/>
      <c r="D208" s="1"/>
      <c r="E208" s="1" t="s">
        <v>10</v>
      </c>
      <c r="F208" s="1" t="s">
        <v>218</v>
      </c>
      <c r="G208" s="1" t="s">
        <v>82</v>
      </c>
      <c r="H208" s="1"/>
      <c r="I208" s="2" t="s">
        <v>91</v>
      </c>
      <c r="J208" s="3">
        <v>100000</v>
      </c>
      <c r="K208" s="3">
        <v>100000</v>
      </c>
      <c r="L208" s="64">
        <v>100000</v>
      </c>
      <c r="M208" s="3">
        <v>0</v>
      </c>
    </row>
    <row r="209" spans="1:13" ht="15" customHeight="1" x14ac:dyDescent="0.3">
      <c r="A209" s="1" t="s">
        <v>20</v>
      </c>
      <c r="B209" s="1" t="s">
        <v>21</v>
      </c>
      <c r="C209" s="1"/>
      <c r="D209" s="1"/>
      <c r="E209" s="1" t="s">
        <v>21</v>
      </c>
      <c r="F209" s="1" t="s">
        <v>219</v>
      </c>
      <c r="G209" s="1" t="s">
        <v>86</v>
      </c>
      <c r="H209" s="1"/>
      <c r="I209" s="2" t="s">
        <v>87</v>
      </c>
      <c r="J209" s="3">
        <v>2000000</v>
      </c>
      <c r="K209" s="3">
        <v>1984270</v>
      </c>
      <c r="L209" s="64">
        <v>1984270</v>
      </c>
      <c r="M209" s="3">
        <v>0</v>
      </c>
    </row>
    <row r="210" spans="1:13" ht="15" customHeight="1" x14ac:dyDescent="0.3">
      <c r="A210" s="1" t="s">
        <v>20</v>
      </c>
      <c r="B210" s="1" t="s">
        <v>21</v>
      </c>
      <c r="C210" s="1"/>
      <c r="D210" s="1" t="s">
        <v>354</v>
      </c>
      <c r="E210" s="1" t="s">
        <v>21</v>
      </c>
      <c r="F210" s="1" t="s">
        <v>219</v>
      </c>
      <c r="G210" s="1" t="s">
        <v>86</v>
      </c>
      <c r="H210" s="1"/>
      <c r="I210" s="2" t="s">
        <v>87</v>
      </c>
      <c r="J210" s="3">
        <v>0</v>
      </c>
      <c r="K210" s="3">
        <v>15730</v>
      </c>
      <c r="L210" s="64">
        <v>15730</v>
      </c>
      <c r="M210" s="3">
        <v>3900000</v>
      </c>
    </row>
    <row r="211" spans="1:13" ht="15" customHeight="1" x14ac:dyDescent="0.3">
      <c r="A211" s="18" t="s">
        <v>20</v>
      </c>
      <c r="B211" s="18"/>
      <c r="C211" s="18"/>
      <c r="D211" s="18"/>
      <c r="E211" s="18"/>
      <c r="F211" s="39" t="s">
        <v>219</v>
      </c>
      <c r="G211" s="18"/>
      <c r="H211" s="18"/>
      <c r="I211" s="10" t="s">
        <v>220</v>
      </c>
      <c r="J211" s="11">
        <f>SUM(J206:J210)</f>
        <v>2652000</v>
      </c>
      <c r="K211" s="11">
        <f>SUM(K206:K210)</f>
        <v>2652000</v>
      </c>
      <c r="L211" s="11">
        <f>SUM(L206:L210)</f>
        <v>2652000</v>
      </c>
      <c r="M211" s="11">
        <f>SUM(M206:M210)</f>
        <v>4152000</v>
      </c>
    </row>
    <row r="212" spans="1:13" ht="15" customHeight="1" x14ac:dyDescent="0.3">
      <c r="A212" s="1" t="s">
        <v>9</v>
      </c>
      <c r="B212" s="1" t="s">
        <v>10</v>
      </c>
      <c r="C212" s="1"/>
      <c r="D212" s="1"/>
      <c r="E212" s="1" t="s">
        <v>10</v>
      </c>
      <c r="F212" s="1" t="s">
        <v>40</v>
      </c>
      <c r="G212" s="1" t="s">
        <v>175</v>
      </c>
      <c r="H212" s="1"/>
      <c r="I212" s="2" t="s">
        <v>108</v>
      </c>
      <c r="J212" s="3">
        <v>70000</v>
      </c>
      <c r="K212" s="3">
        <v>70000</v>
      </c>
      <c r="L212" s="45">
        <v>70000</v>
      </c>
      <c r="M212" s="3">
        <v>70000</v>
      </c>
    </row>
    <row r="213" spans="1:13" ht="15" customHeight="1" x14ac:dyDescent="0.3">
      <c r="A213" s="1" t="s">
        <v>9</v>
      </c>
      <c r="B213" s="1" t="s">
        <v>10</v>
      </c>
      <c r="C213" s="1"/>
      <c r="D213" s="1"/>
      <c r="E213" s="1" t="s">
        <v>10</v>
      </c>
      <c r="F213" s="1" t="s">
        <v>40</v>
      </c>
      <c r="G213" s="1" t="s">
        <v>172</v>
      </c>
      <c r="H213" s="1"/>
      <c r="I213" s="2" t="s">
        <v>200</v>
      </c>
      <c r="J213" s="3">
        <v>18000</v>
      </c>
      <c r="K213" s="3">
        <v>18000</v>
      </c>
      <c r="L213" s="45">
        <v>18000</v>
      </c>
      <c r="M213" s="3">
        <v>18000</v>
      </c>
    </row>
    <row r="214" spans="1:13" ht="15" customHeight="1" x14ac:dyDescent="0.3">
      <c r="A214" s="1" t="s">
        <v>9</v>
      </c>
      <c r="B214" s="1" t="s">
        <v>10</v>
      </c>
      <c r="C214" s="1"/>
      <c r="D214" s="1"/>
      <c r="E214" s="1" t="s">
        <v>10</v>
      </c>
      <c r="F214" s="1" t="s">
        <v>40</v>
      </c>
      <c r="G214" s="1" t="s">
        <v>173</v>
      </c>
      <c r="H214" s="1"/>
      <c r="I214" s="2" t="s">
        <v>112</v>
      </c>
      <c r="J214" s="3">
        <v>7000</v>
      </c>
      <c r="K214" s="3">
        <v>7000</v>
      </c>
      <c r="L214" s="45">
        <v>7000</v>
      </c>
      <c r="M214" s="3">
        <v>7000</v>
      </c>
    </row>
    <row r="215" spans="1:13" ht="15" customHeight="1" x14ac:dyDescent="0.3">
      <c r="A215" s="1" t="s">
        <v>20</v>
      </c>
      <c r="B215" s="1" t="s">
        <v>21</v>
      </c>
      <c r="C215" s="1"/>
      <c r="D215" s="1"/>
      <c r="E215" s="1" t="s">
        <v>21</v>
      </c>
      <c r="F215" s="1" t="s">
        <v>221</v>
      </c>
      <c r="G215" s="1" t="s">
        <v>117</v>
      </c>
      <c r="H215" s="1"/>
      <c r="I215" s="2" t="s">
        <v>91</v>
      </c>
      <c r="J215" s="3">
        <v>60000</v>
      </c>
      <c r="K215" s="3">
        <v>60000</v>
      </c>
      <c r="L215" s="3">
        <v>60000</v>
      </c>
      <c r="M215" s="3">
        <v>70000</v>
      </c>
    </row>
    <row r="216" spans="1:13" ht="15" customHeight="1" x14ac:dyDescent="0.3">
      <c r="A216" s="18" t="s">
        <v>20</v>
      </c>
      <c r="B216" s="9"/>
      <c r="C216" s="9"/>
      <c r="D216" s="9"/>
      <c r="E216" s="9"/>
      <c r="F216" s="39" t="s">
        <v>221</v>
      </c>
      <c r="G216" s="9" t="s">
        <v>88</v>
      </c>
      <c r="H216" s="9"/>
      <c r="I216" s="10" t="s">
        <v>222</v>
      </c>
      <c r="J216" s="11">
        <f>SUM(J212:J215)</f>
        <v>155000</v>
      </c>
      <c r="K216" s="11">
        <f>SUM(K212:K215)</f>
        <v>155000</v>
      </c>
      <c r="L216" s="11">
        <f>SUM(L212:L215)</f>
        <v>155000</v>
      </c>
      <c r="M216" s="11">
        <f>SUM(M212:M215)</f>
        <v>165000</v>
      </c>
    </row>
    <row r="217" spans="1:13" ht="15" customHeight="1" x14ac:dyDescent="0.3">
      <c r="A217" s="1" t="s">
        <v>9</v>
      </c>
      <c r="B217" s="1" t="s">
        <v>10</v>
      </c>
      <c r="C217" s="1"/>
      <c r="D217" s="1"/>
      <c r="E217" s="1" t="s">
        <v>10</v>
      </c>
      <c r="F217" s="1" t="s">
        <v>223</v>
      </c>
      <c r="G217" s="1" t="s">
        <v>224</v>
      </c>
      <c r="H217" s="1"/>
      <c r="I217" s="2" t="s">
        <v>225</v>
      </c>
      <c r="J217" s="3">
        <v>16000</v>
      </c>
      <c r="K217" s="3">
        <v>16000</v>
      </c>
      <c r="L217" s="3">
        <v>16000</v>
      </c>
      <c r="M217" s="3">
        <v>16000</v>
      </c>
    </row>
    <row r="218" spans="1:13" ht="15" customHeight="1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283</v>
      </c>
      <c r="G218" s="1" t="s">
        <v>288</v>
      </c>
      <c r="H218" s="1"/>
      <c r="I218" s="2" t="s">
        <v>225</v>
      </c>
      <c r="J218" s="3">
        <v>25000</v>
      </c>
      <c r="K218" s="3">
        <v>25000</v>
      </c>
      <c r="L218" s="3">
        <v>25000</v>
      </c>
      <c r="M218" s="3">
        <v>0</v>
      </c>
    </row>
    <row r="219" spans="1:13" ht="15" customHeight="1" x14ac:dyDescent="0.3">
      <c r="A219" s="18" t="s">
        <v>20</v>
      </c>
      <c r="B219" s="9"/>
      <c r="C219" s="9"/>
      <c r="D219" s="9"/>
      <c r="E219" s="9"/>
      <c r="F219" s="39" t="s">
        <v>283</v>
      </c>
      <c r="G219" s="9"/>
      <c r="H219" s="9"/>
      <c r="I219" s="10" t="s">
        <v>226</v>
      </c>
      <c r="J219" s="11">
        <f t="shared" ref="J219:M219" si="24">SUM(J217+J218)</f>
        <v>41000</v>
      </c>
      <c r="K219" s="11">
        <f t="shared" ref="K219" si="25">SUM(K217+K218)</f>
        <v>41000</v>
      </c>
      <c r="L219" s="11">
        <f t="shared" si="24"/>
        <v>41000</v>
      </c>
      <c r="M219" s="11">
        <f t="shared" si="24"/>
        <v>16000</v>
      </c>
    </row>
    <row r="220" spans="1:13" ht="15" customHeight="1" x14ac:dyDescent="0.3">
      <c r="A220" s="14" t="s">
        <v>20</v>
      </c>
      <c r="B220" s="14" t="s">
        <v>21</v>
      </c>
      <c r="C220" s="14"/>
      <c r="D220" s="14"/>
      <c r="E220" s="14" t="s">
        <v>21</v>
      </c>
      <c r="F220" s="14" t="s">
        <v>227</v>
      </c>
      <c r="G220" s="14" t="s">
        <v>203</v>
      </c>
      <c r="H220" s="14"/>
      <c r="I220" s="15" t="s">
        <v>90</v>
      </c>
      <c r="J220" s="3">
        <v>50000</v>
      </c>
      <c r="K220" s="3">
        <v>50000</v>
      </c>
      <c r="L220" s="3">
        <v>50000</v>
      </c>
      <c r="M220" s="3">
        <v>50000</v>
      </c>
    </row>
    <row r="221" spans="1:13" ht="15" customHeight="1" x14ac:dyDescent="0.3">
      <c r="A221" s="14" t="s">
        <v>20</v>
      </c>
      <c r="B221" s="14" t="s">
        <v>21</v>
      </c>
      <c r="C221" s="14"/>
      <c r="D221" s="14"/>
      <c r="E221" s="14" t="s">
        <v>21</v>
      </c>
      <c r="F221" s="14" t="s">
        <v>227</v>
      </c>
      <c r="G221" s="14" t="s">
        <v>367</v>
      </c>
      <c r="H221" s="14"/>
      <c r="I221" s="15" t="s">
        <v>368</v>
      </c>
      <c r="J221" s="3">
        <v>0</v>
      </c>
      <c r="K221" s="3">
        <v>200000</v>
      </c>
      <c r="L221" s="64">
        <v>200000</v>
      </c>
      <c r="M221" s="3">
        <v>0</v>
      </c>
    </row>
    <row r="222" spans="1:13" ht="15" customHeight="1" x14ac:dyDescent="0.3">
      <c r="A222" s="14" t="s">
        <v>20</v>
      </c>
      <c r="B222" s="14" t="s">
        <v>21</v>
      </c>
      <c r="C222" s="14"/>
      <c r="D222" s="14"/>
      <c r="E222" s="14" t="s">
        <v>21</v>
      </c>
      <c r="F222" s="14" t="s">
        <v>227</v>
      </c>
      <c r="G222" s="14" t="s">
        <v>300</v>
      </c>
      <c r="H222" s="14"/>
      <c r="I222" s="15" t="s">
        <v>301</v>
      </c>
      <c r="J222" s="3">
        <v>135000</v>
      </c>
      <c r="K222" s="3">
        <v>175000</v>
      </c>
      <c r="L222" s="3">
        <v>175000</v>
      </c>
      <c r="M222" s="3">
        <v>1700000</v>
      </c>
    </row>
    <row r="223" spans="1:13" ht="15" customHeight="1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227</v>
      </c>
      <c r="G223" s="1" t="s">
        <v>86</v>
      </c>
      <c r="H223" s="1"/>
      <c r="I223" s="2" t="s">
        <v>87</v>
      </c>
      <c r="J223" s="3">
        <v>100000</v>
      </c>
      <c r="K223" s="3">
        <v>100000</v>
      </c>
      <c r="L223" s="64">
        <v>100000</v>
      </c>
      <c r="M223" s="3">
        <v>100000</v>
      </c>
    </row>
    <row r="224" spans="1:13" ht="30" customHeight="1" x14ac:dyDescent="0.3">
      <c r="A224" s="18" t="s">
        <v>20</v>
      </c>
      <c r="B224" s="9"/>
      <c r="C224" s="9"/>
      <c r="D224" s="9"/>
      <c r="E224" s="9"/>
      <c r="F224" s="39" t="s">
        <v>227</v>
      </c>
      <c r="G224" s="9" t="s">
        <v>88</v>
      </c>
      <c r="H224" s="9" t="s">
        <v>104</v>
      </c>
      <c r="I224" s="10" t="s">
        <v>228</v>
      </c>
      <c r="J224" s="11">
        <f>SUM(J220:J223)</f>
        <v>285000</v>
      </c>
      <c r="K224" s="11">
        <f>SUM(K220:K223)</f>
        <v>525000</v>
      </c>
      <c r="L224" s="11">
        <f>SUM(L220:L223)</f>
        <v>525000</v>
      </c>
      <c r="M224" s="11">
        <f>SUM(M220:M223)</f>
        <v>1850000</v>
      </c>
    </row>
    <row r="225" spans="1:13" x14ac:dyDescent="0.3">
      <c r="A225" s="102" t="s">
        <v>127</v>
      </c>
      <c r="B225" s="103"/>
      <c r="C225" s="103"/>
      <c r="D225" s="103"/>
      <c r="E225" s="103"/>
      <c r="F225" s="103"/>
      <c r="G225" s="103"/>
      <c r="H225" s="103"/>
      <c r="I225" s="104"/>
      <c r="J225" s="3">
        <f>SUM(J176+J183+J186+J189+J191+J193+J195+J200+J205+J211+J216+J219+J224)</f>
        <v>19997500</v>
      </c>
      <c r="K225" s="3">
        <f>SUM(K176+K183+K186+K189+K191+K193+K195+K200+K205+K211+K216+K219+K224)</f>
        <v>21008677.990000002</v>
      </c>
      <c r="L225" s="3">
        <f>SUM(L176+L183+L186+L189+L191+L193+L195+L200+L205+L211+L216+L219+L224)</f>
        <v>21008677.990000002</v>
      </c>
      <c r="M225" s="3">
        <f>SUM(M176+M183+M186+M189+M191+M193+M195+M200+M205+M211+M216+M219+M224)</f>
        <v>7787500</v>
      </c>
    </row>
    <row r="226" spans="1:13" x14ac:dyDescent="0.3">
      <c r="A226" s="92" t="s">
        <v>376</v>
      </c>
      <c r="B226" s="93"/>
      <c r="C226" s="93"/>
      <c r="D226" s="93"/>
      <c r="E226" s="93"/>
      <c r="F226" s="93"/>
      <c r="G226" s="93"/>
      <c r="H226" s="93"/>
      <c r="I226" s="93"/>
      <c r="J226" s="52"/>
      <c r="K226" s="53"/>
      <c r="L226" s="53"/>
      <c r="M226" s="53"/>
    </row>
    <row r="227" spans="1:13" x14ac:dyDescent="0.3">
      <c r="A227" s="92" t="s">
        <v>69</v>
      </c>
      <c r="B227" s="93"/>
      <c r="C227" s="93"/>
      <c r="D227" s="93"/>
      <c r="E227" s="93"/>
      <c r="F227" s="93"/>
      <c r="G227" s="93"/>
      <c r="H227" s="93"/>
      <c r="I227" s="93"/>
      <c r="J227" s="61"/>
      <c r="K227" s="53"/>
      <c r="L227" s="53"/>
      <c r="M227" s="53"/>
    </row>
    <row r="228" spans="1:13" ht="28.8" x14ac:dyDescent="0.3">
      <c r="A228" s="32" t="s">
        <v>1</v>
      </c>
      <c r="B228" s="32" t="s">
        <v>2</v>
      </c>
      <c r="C228" s="32" t="s">
        <v>3</v>
      </c>
      <c r="D228" s="32" t="s">
        <v>4</v>
      </c>
      <c r="E228" s="32" t="s">
        <v>5</v>
      </c>
      <c r="F228" s="32" t="s">
        <v>6</v>
      </c>
      <c r="G228" s="32" t="s">
        <v>7</v>
      </c>
      <c r="H228" s="34" t="s">
        <v>70</v>
      </c>
      <c r="I228" s="33" t="s">
        <v>8</v>
      </c>
      <c r="J228" s="24" t="s">
        <v>334</v>
      </c>
      <c r="K228" s="24" t="s">
        <v>369</v>
      </c>
      <c r="L228" s="63" t="s">
        <v>372</v>
      </c>
      <c r="M228" s="24" t="s">
        <v>373</v>
      </c>
    </row>
    <row r="229" spans="1:13" x14ac:dyDescent="0.3">
      <c r="A229" s="35"/>
      <c r="B229" s="35"/>
      <c r="C229" s="35"/>
      <c r="D229" s="35"/>
      <c r="E229" s="35"/>
      <c r="F229" s="35"/>
      <c r="G229" s="35"/>
      <c r="H229" s="35"/>
      <c r="I229" s="33"/>
      <c r="J229" s="24"/>
      <c r="K229" s="24"/>
      <c r="L229" s="24"/>
      <c r="M229" s="24"/>
    </row>
    <row r="230" spans="1:13" x14ac:dyDescent="0.3">
      <c r="A230" s="1" t="s">
        <v>20</v>
      </c>
      <c r="B230" s="1" t="s">
        <v>21</v>
      </c>
      <c r="C230" s="1"/>
      <c r="D230" s="1"/>
      <c r="E230" s="1" t="s">
        <v>21</v>
      </c>
      <c r="F230" s="1" t="s">
        <v>229</v>
      </c>
      <c r="G230" s="1" t="s">
        <v>107</v>
      </c>
      <c r="H230" s="1"/>
      <c r="I230" s="2" t="s">
        <v>108</v>
      </c>
      <c r="J230" s="3">
        <v>940000</v>
      </c>
      <c r="K230" s="3">
        <v>940000</v>
      </c>
      <c r="L230" s="45">
        <v>940000</v>
      </c>
      <c r="M230" s="3">
        <v>960000</v>
      </c>
    </row>
    <row r="231" spans="1:13" x14ac:dyDescent="0.3">
      <c r="A231" s="1" t="s">
        <v>20</v>
      </c>
      <c r="B231" s="1" t="s">
        <v>21</v>
      </c>
      <c r="C231" s="1" t="s">
        <v>343</v>
      </c>
      <c r="D231" s="1" t="s">
        <v>344</v>
      </c>
      <c r="E231" s="1" t="s">
        <v>21</v>
      </c>
      <c r="F231" s="1" t="s">
        <v>229</v>
      </c>
      <c r="G231" s="1" t="s">
        <v>107</v>
      </c>
      <c r="H231" s="1" t="s">
        <v>346</v>
      </c>
      <c r="I231" s="2" t="s">
        <v>108</v>
      </c>
      <c r="J231" s="3">
        <v>0</v>
      </c>
      <c r="K231" s="3">
        <v>12642</v>
      </c>
      <c r="L231" s="3">
        <v>12642</v>
      </c>
      <c r="M231" s="3">
        <v>0</v>
      </c>
    </row>
    <row r="232" spans="1:13" x14ac:dyDescent="0.3">
      <c r="A232" s="1" t="s">
        <v>20</v>
      </c>
      <c r="B232" s="1" t="s">
        <v>21</v>
      </c>
      <c r="C232" s="1" t="s">
        <v>343</v>
      </c>
      <c r="D232" s="1" t="s">
        <v>344</v>
      </c>
      <c r="E232" s="1" t="s">
        <v>21</v>
      </c>
      <c r="F232" s="1" t="s">
        <v>229</v>
      </c>
      <c r="G232" s="1" t="s">
        <v>107</v>
      </c>
      <c r="H232" s="1" t="s">
        <v>347</v>
      </c>
      <c r="I232" s="2" t="s">
        <v>108</v>
      </c>
      <c r="J232" s="3">
        <v>0</v>
      </c>
      <c r="K232" s="3">
        <v>59106</v>
      </c>
      <c r="L232" s="3">
        <v>59106</v>
      </c>
      <c r="M232" s="3">
        <v>0</v>
      </c>
    </row>
    <row r="233" spans="1:13" x14ac:dyDescent="0.3">
      <c r="A233" s="1" t="s">
        <v>20</v>
      </c>
      <c r="B233" s="1" t="s">
        <v>21</v>
      </c>
      <c r="C233" s="1" t="s">
        <v>343</v>
      </c>
      <c r="D233" s="1" t="s">
        <v>345</v>
      </c>
      <c r="E233" s="1" t="s">
        <v>21</v>
      </c>
      <c r="F233" s="1" t="s">
        <v>229</v>
      </c>
      <c r="G233" s="1" t="s">
        <v>107</v>
      </c>
      <c r="H233" s="1" t="s">
        <v>346</v>
      </c>
      <c r="I233" s="2" t="s">
        <v>108</v>
      </c>
      <c r="J233" s="3">
        <v>0</v>
      </c>
      <c r="K233" s="3">
        <v>12642</v>
      </c>
      <c r="L233" s="3">
        <v>12642</v>
      </c>
      <c r="M233" s="3">
        <v>0</v>
      </c>
    </row>
    <row r="234" spans="1:13" x14ac:dyDescent="0.3">
      <c r="A234" s="1" t="s">
        <v>20</v>
      </c>
      <c r="B234" s="1" t="s">
        <v>21</v>
      </c>
      <c r="C234" s="1" t="s">
        <v>343</v>
      </c>
      <c r="D234" s="1" t="s">
        <v>345</v>
      </c>
      <c r="E234" s="1" t="s">
        <v>21</v>
      </c>
      <c r="F234" s="1" t="s">
        <v>229</v>
      </c>
      <c r="G234" s="1" t="s">
        <v>107</v>
      </c>
      <c r="H234" s="1" t="s">
        <v>347</v>
      </c>
      <c r="I234" s="2" t="s">
        <v>108</v>
      </c>
      <c r="J234" s="3">
        <v>0</v>
      </c>
      <c r="K234" s="3">
        <v>59106</v>
      </c>
      <c r="L234" s="3">
        <v>59106</v>
      </c>
      <c r="M234" s="3">
        <v>0</v>
      </c>
    </row>
    <row r="235" spans="1:13" ht="15" customHeight="1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230</v>
      </c>
      <c r="G235" s="1" t="s">
        <v>132</v>
      </c>
      <c r="H235" s="1"/>
      <c r="I235" s="2" t="s">
        <v>140</v>
      </c>
      <c r="J235" s="3">
        <v>130000</v>
      </c>
      <c r="K235" s="3">
        <v>130000</v>
      </c>
      <c r="L235" s="45">
        <v>130000</v>
      </c>
      <c r="M235" s="3">
        <v>250000</v>
      </c>
    </row>
    <row r="236" spans="1:13" x14ac:dyDescent="0.3">
      <c r="A236" s="1" t="s">
        <v>20</v>
      </c>
      <c r="B236" s="1" t="s">
        <v>21</v>
      </c>
      <c r="C236" s="1"/>
      <c r="D236" s="1"/>
      <c r="E236" s="1" t="s">
        <v>21</v>
      </c>
      <c r="F236" s="1" t="s">
        <v>229</v>
      </c>
      <c r="G236" s="1" t="s">
        <v>109</v>
      </c>
      <c r="H236" s="1"/>
      <c r="I236" s="2" t="s">
        <v>200</v>
      </c>
      <c r="J236" s="3">
        <v>240000</v>
      </c>
      <c r="K236" s="3">
        <v>240000</v>
      </c>
      <c r="L236" s="45">
        <v>240000</v>
      </c>
      <c r="M236" s="3">
        <v>250000</v>
      </c>
    </row>
    <row r="237" spans="1:13" x14ac:dyDescent="0.3">
      <c r="A237" s="1" t="s">
        <v>20</v>
      </c>
      <c r="B237" s="1" t="s">
        <v>21</v>
      </c>
      <c r="C237" s="1" t="s">
        <v>343</v>
      </c>
      <c r="D237" s="1" t="s">
        <v>344</v>
      </c>
      <c r="E237" s="1" t="s">
        <v>21</v>
      </c>
      <c r="F237" s="1" t="s">
        <v>229</v>
      </c>
      <c r="G237" s="1" t="s">
        <v>109</v>
      </c>
      <c r="H237" s="1" t="s">
        <v>346</v>
      </c>
      <c r="I237" s="2" t="s">
        <v>200</v>
      </c>
      <c r="J237" s="3">
        <v>0</v>
      </c>
      <c r="K237" s="3">
        <v>3138</v>
      </c>
      <c r="L237" s="3">
        <v>3138</v>
      </c>
      <c r="M237" s="3">
        <v>0</v>
      </c>
    </row>
    <row r="238" spans="1:13" x14ac:dyDescent="0.3">
      <c r="A238" s="1" t="s">
        <v>20</v>
      </c>
      <c r="B238" s="1" t="s">
        <v>21</v>
      </c>
      <c r="C238" s="1" t="s">
        <v>343</v>
      </c>
      <c r="D238" s="1" t="s">
        <v>344</v>
      </c>
      <c r="E238" s="1" t="s">
        <v>21</v>
      </c>
      <c r="F238" s="1" t="s">
        <v>229</v>
      </c>
      <c r="G238" s="1" t="s">
        <v>109</v>
      </c>
      <c r="H238" s="1" t="s">
        <v>347</v>
      </c>
      <c r="I238" s="2" t="s">
        <v>200</v>
      </c>
      <c r="J238" s="3">
        <v>0</v>
      </c>
      <c r="K238" s="3">
        <v>14658</v>
      </c>
      <c r="L238" s="3">
        <v>14658</v>
      </c>
      <c r="M238" s="3">
        <v>0</v>
      </c>
    </row>
    <row r="239" spans="1:13" x14ac:dyDescent="0.3">
      <c r="A239" s="1" t="s">
        <v>20</v>
      </c>
      <c r="B239" s="1" t="s">
        <v>21</v>
      </c>
      <c r="C239" s="1" t="s">
        <v>343</v>
      </c>
      <c r="D239" s="1" t="s">
        <v>345</v>
      </c>
      <c r="E239" s="1" t="s">
        <v>21</v>
      </c>
      <c r="F239" s="1" t="s">
        <v>229</v>
      </c>
      <c r="G239" s="1" t="s">
        <v>109</v>
      </c>
      <c r="H239" s="1" t="s">
        <v>346</v>
      </c>
      <c r="I239" s="2" t="s">
        <v>200</v>
      </c>
      <c r="J239" s="3">
        <v>0</v>
      </c>
      <c r="K239" s="3">
        <v>3138</v>
      </c>
      <c r="L239" s="3">
        <v>3138</v>
      </c>
      <c r="M239" s="3">
        <v>0</v>
      </c>
    </row>
    <row r="240" spans="1:13" x14ac:dyDescent="0.3">
      <c r="A240" s="1" t="s">
        <v>20</v>
      </c>
      <c r="B240" s="1" t="s">
        <v>21</v>
      </c>
      <c r="C240" s="1" t="s">
        <v>343</v>
      </c>
      <c r="D240" s="1" t="s">
        <v>345</v>
      </c>
      <c r="E240" s="1" t="s">
        <v>21</v>
      </c>
      <c r="F240" s="1" t="s">
        <v>229</v>
      </c>
      <c r="G240" s="1" t="s">
        <v>109</v>
      </c>
      <c r="H240" s="1" t="s">
        <v>347</v>
      </c>
      <c r="I240" s="2" t="s">
        <v>200</v>
      </c>
      <c r="J240" s="3">
        <v>0</v>
      </c>
      <c r="K240" s="3">
        <v>14658</v>
      </c>
      <c r="L240" s="3">
        <v>14658</v>
      </c>
      <c r="M240" s="3">
        <v>0</v>
      </c>
    </row>
    <row r="241" spans="1:13" x14ac:dyDescent="0.3">
      <c r="A241" s="23">
        <v>231</v>
      </c>
      <c r="B241" s="23">
        <v>10</v>
      </c>
      <c r="C241" s="23"/>
      <c r="D241" s="23"/>
      <c r="E241" s="23">
        <v>10</v>
      </c>
      <c r="F241" s="23">
        <v>3745</v>
      </c>
      <c r="G241" s="23">
        <v>5032</v>
      </c>
      <c r="H241" s="24"/>
      <c r="I241" s="2" t="s">
        <v>112</v>
      </c>
      <c r="J241" s="3">
        <v>85000</v>
      </c>
      <c r="K241" s="3">
        <v>85000</v>
      </c>
      <c r="L241" s="45">
        <v>85000</v>
      </c>
      <c r="M241" s="3">
        <v>95000</v>
      </c>
    </row>
    <row r="242" spans="1:13" x14ac:dyDescent="0.3">
      <c r="A242" s="1" t="s">
        <v>20</v>
      </c>
      <c r="B242" s="1" t="s">
        <v>21</v>
      </c>
      <c r="C242" s="1" t="s">
        <v>343</v>
      </c>
      <c r="D242" s="1" t="s">
        <v>344</v>
      </c>
      <c r="E242" s="1" t="s">
        <v>21</v>
      </c>
      <c r="F242" s="1" t="s">
        <v>229</v>
      </c>
      <c r="G242" s="23">
        <v>5032</v>
      </c>
      <c r="H242" s="23">
        <v>1041</v>
      </c>
      <c r="I242" s="2" t="s">
        <v>112</v>
      </c>
      <c r="J242" s="3">
        <v>0</v>
      </c>
      <c r="K242" s="3">
        <v>1140</v>
      </c>
      <c r="L242" s="3">
        <v>1140</v>
      </c>
      <c r="M242" s="3">
        <v>0</v>
      </c>
    </row>
    <row r="243" spans="1:13" x14ac:dyDescent="0.3">
      <c r="A243" s="1" t="s">
        <v>20</v>
      </c>
      <c r="B243" s="1" t="s">
        <v>21</v>
      </c>
      <c r="C243" s="1" t="s">
        <v>343</v>
      </c>
      <c r="D243" s="1" t="s">
        <v>344</v>
      </c>
      <c r="E243" s="1" t="s">
        <v>21</v>
      </c>
      <c r="F243" s="1" t="s">
        <v>229</v>
      </c>
      <c r="G243" s="23">
        <v>5032</v>
      </c>
      <c r="H243" s="23">
        <v>1045</v>
      </c>
      <c r="I243" s="2" t="s">
        <v>112</v>
      </c>
      <c r="J243" s="3">
        <v>0</v>
      </c>
      <c r="K243" s="3">
        <v>5316</v>
      </c>
      <c r="L243" s="3">
        <v>5316</v>
      </c>
      <c r="M243" s="3">
        <v>0</v>
      </c>
    </row>
    <row r="244" spans="1:13" x14ac:dyDescent="0.3">
      <c r="A244" s="1" t="s">
        <v>20</v>
      </c>
      <c r="B244" s="1" t="s">
        <v>21</v>
      </c>
      <c r="C244" s="1" t="s">
        <v>343</v>
      </c>
      <c r="D244" s="1" t="s">
        <v>345</v>
      </c>
      <c r="E244" s="1" t="s">
        <v>21</v>
      </c>
      <c r="F244" s="1" t="s">
        <v>229</v>
      </c>
      <c r="G244" s="23">
        <v>5032</v>
      </c>
      <c r="H244" s="23">
        <v>1041</v>
      </c>
      <c r="I244" s="2" t="s">
        <v>112</v>
      </c>
      <c r="J244" s="3">
        <v>0</v>
      </c>
      <c r="K244" s="3">
        <v>1140</v>
      </c>
      <c r="L244" s="3">
        <v>1140</v>
      </c>
      <c r="M244" s="3">
        <v>0</v>
      </c>
    </row>
    <row r="245" spans="1:13" x14ac:dyDescent="0.3">
      <c r="A245" s="1" t="s">
        <v>20</v>
      </c>
      <c r="B245" s="1" t="s">
        <v>21</v>
      </c>
      <c r="C245" s="1" t="s">
        <v>343</v>
      </c>
      <c r="D245" s="1" t="s">
        <v>345</v>
      </c>
      <c r="E245" s="1" t="s">
        <v>21</v>
      </c>
      <c r="F245" s="1" t="s">
        <v>229</v>
      </c>
      <c r="G245" s="23">
        <v>5032</v>
      </c>
      <c r="H245" s="23">
        <v>1045</v>
      </c>
      <c r="I245" s="2" t="s">
        <v>112</v>
      </c>
      <c r="J245" s="3">
        <v>0</v>
      </c>
      <c r="K245" s="3">
        <v>5316</v>
      </c>
      <c r="L245" s="3">
        <v>5316</v>
      </c>
      <c r="M245" s="3">
        <v>0</v>
      </c>
    </row>
    <row r="246" spans="1:13" x14ac:dyDescent="0.3">
      <c r="A246" s="1" t="s">
        <v>9</v>
      </c>
      <c r="B246" s="1" t="s">
        <v>21</v>
      </c>
      <c r="C246" s="1"/>
      <c r="D246" s="1"/>
      <c r="E246" s="1" t="s">
        <v>10</v>
      </c>
      <c r="F246" s="1" t="s">
        <v>230</v>
      </c>
      <c r="G246" s="1" t="s">
        <v>231</v>
      </c>
      <c r="H246" s="1"/>
      <c r="I246" s="2" t="s">
        <v>142</v>
      </c>
      <c r="J246" s="3">
        <v>40000</v>
      </c>
      <c r="K246" s="3">
        <v>50000</v>
      </c>
      <c r="L246" s="3">
        <v>50000</v>
      </c>
      <c r="M246" s="3">
        <v>50000</v>
      </c>
    </row>
    <row r="247" spans="1:13" x14ac:dyDescent="0.3">
      <c r="A247" s="1" t="s">
        <v>9</v>
      </c>
      <c r="B247" s="1" t="s">
        <v>10</v>
      </c>
      <c r="C247" s="1"/>
      <c r="D247" s="1"/>
      <c r="E247" s="1" t="s">
        <v>10</v>
      </c>
      <c r="F247" s="1" t="s">
        <v>230</v>
      </c>
      <c r="G247" s="1" t="s">
        <v>74</v>
      </c>
      <c r="H247" s="1"/>
      <c r="I247" s="2" t="s">
        <v>75</v>
      </c>
      <c r="J247" s="3">
        <v>30000</v>
      </c>
      <c r="K247" s="3">
        <v>60000</v>
      </c>
      <c r="L247" s="3">
        <v>60000</v>
      </c>
      <c r="M247" s="3">
        <v>60000</v>
      </c>
    </row>
    <row r="248" spans="1:13" ht="15" customHeight="1" x14ac:dyDescent="0.3">
      <c r="A248" s="1" t="s">
        <v>9</v>
      </c>
      <c r="B248" s="1" t="s">
        <v>10</v>
      </c>
      <c r="C248" s="1"/>
      <c r="D248" s="1"/>
      <c r="E248" s="1" t="s">
        <v>10</v>
      </c>
      <c r="F248" s="1" t="s">
        <v>230</v>
      </c>
      <c r="G248" s="1" t="s">
        <v>115</v>
      </c>
      <c r="H248" s="1"/>
      <c r="I248" s="2" t="s">
        <v>116</v>
      </c>
      <c r="J248" s="3">
        <v>60000</v>
      </c>
      <c r="K248" s="3">
        <v>70000</v>
      </c>
      <c r="L248" s="3">
        <v>70000</v>
      </c>
      <c r="M248" s="3">
        <v>70000</v>
      </c>
    </row>
    <row r="249" spans="1:13" x14ac:dyDescent="0.3">
      <c r="A249" s="1" t="s">
        <v>9</v>
      </c>
      <c r="B249" s="1" t="s">
        <v>10</v>
      </c>
      <c r="C249" s="1"/>
      <c r="D249" s="1"/>
      <c r="E249" s="1" t="s">
        <v>10</v>
      </c>
      <c r="F249" s="1" t="s">
        <v>230</v>
      </c>
      <c r="G249" s="1" t="s">
        <v>80</v>
      </c>
      <c r="H249" s="1"/>
      <c r="I249" s="2" t="s">
        <v>90</v>
      </c>
      <c r="J249" s="3">
        <v>200000</v>
      </c>
      <c r="K249" s="3">
        <v>200000</v>
      </c>
      <c r="L249" s="3">
        <v>200000</v>
      </c>
      <c r="M249" s="3">
        <v>200000</v>
      </c>
    </row>
    <row r="250" spans="1:13" x14ac:dyDescent="0.3">
      <c r="A250" s="1" t="s">
        <v>9</v>
      </c>
      <c r="B250" s="1" t="s">
        <v>10</v>
      </c>
      <c r="C250" s="1"/>
      <c r="D250" s="1"/>
      <c r="E250" s="1" t="s">
        <v>10</v>
      </c>
      <c r="F250" s="1" t="s">
        <v>230</v>
      </c>
      <c r="G250" s="1" t="s">
        <v>82</v>
      </c>
      <c r="H250" s="1"/>
      <c r="I250" s="2" t="s">
        <v>91</v>
      </c>
      <c r="J250" s="3">
        <v>40000</v>
      </c>
      <c r="K250" s="3">
        <v>100000</v>
      </c>
      <c r="L250" s="3">
        <v>100000</v>
      </c>
      <c r="M250" s="3">
        <v>100000</v>
      </c>
    </row>
    <row r="251" spans="1:13" ht="15" customHeight="1" x14ac:dyDescent="0.3">
      <c r="A251" s="1" t="s">
        <v>20</v>
      </c>
      <c r="B251" s="1" t="s">
        <v>21</v>
      </c>
      <c r="C251" s="1"/>
      <c r="D251" s="1"/>
      <c r="E251" s="1" t="s">
        <v>21</v>
      </c>
      <c r="F251" s="1" t="s">
        <v>229</v>
      </c>
      <c r="G251" s="1" t="s">
        <v>86</v>
      </c>
      <c r="H251" s="1"/>
      <c r="I251" s="2" t="s">
        <v>87</v>
      </c>
      <c r="J251" s="3">
        <v>0</v>
      </c>
      <c r="K251" s="3">
        <v>23000</v>
      </c>
      <c r="L251" s="64">
        <v>23000</v>
      </c>
      <c r="M251" s="3">
        <v>0</v>
      </c>
    </row>
    <row r="252" spans="1:13" ht="30" customHeight="1" x14ac:dyDescent="0.3">
      <c r="A252" s="18" t="s">
        <v>20</v>
      </c>
      <c r="B252" s="9"/>
      <c r="C252" s="9"/>
      <c r="D252" s="9"/>
      <c r="E252" s="9"/>
      <c r="F252" s="39" t="s">
        <v>229</v>
      </c>
      <c r="G252" s="9" t="s">
        <v>88</v>
      </c>
      <c r="H252" s="9"/>
      <c r="I252" s="10" t="s">
        <v>232</v>
      </c>
      <c r="J252" s="11">
        <f>SUM(J230:J251)</f>
        <v>1765000</v>
      </c>
      <c r="K252" s="11">
        <f>SUM(K230:K251)</f>
        <v>2090000</v>
      </c>
      <c r="L252" s="11">
        <f>SUM(L230:L251)</f>
        <v>2090000</v>
      </c>
      <c r="M252" s="11">
        <f>SUM(M230:M251)</f>
        <v>2035000</v>
      </c>
    </row>
    <row r="253" spans="1:13" ht="15" customHeight="1" x14ac:dyDescent="0.3">
      <c r="A253" s="14" t="s">
        <v>20</v>
      </c>
      <c r="B253" s="14" t="s">
        <v>21</v>
      </c>
      <c r="C253" s="14"/>
      <c r="D253" s="14"/>
      <c r="E253" s="14" t="s">
        <v>41</v>
      </c>
      <c r="F253" s="14" t="s">
        <v>247</v>
      </c>
      <c r="G253" s="14" t="s">
        <v>198</v>
      </c>
      <c r="H253" s="14"/>
      <c r="I253" s="15" t="s">
        <v>248</v>
      </c>
      <c r="J253" s="3">
        <v>150000</v>
      </c>
      <c r="K253" s="3">
        <v>300000</v>
      </c>
      <c r="L253" s="3">
        <v>300000</v>
      </c>
      <c r="M253" s="3">
        <v>300000</v>
      </c>
    </row>
    <row r="254" spans="1:13" ht="15" customHeight="1" x14ac:dyDescent="0.3">
      <c r="A254" s="1" t="s">
        <v>9</v>
      </c>
      <c r="B254" s="1" t="s">
        <v>10</v>
      </c>
      <c r="C254" s="1"/>
      <c r="D254" s="1"/>
      <c r="E254" s="1" t="s">
        <v>43</v>
      </c>
      <c r="F254" s="1" t="s">
        <v>233</v>
      </c>
      <c r="G254" s="1" t="s">
        <v>234</v>
      </c>
      <c r="H254" s="1"/>
      <c r="I254" s="2" t="s">
        <v>235</v>
      </c>
      <c r="J254" s="3">
        <v>250000</v>
      </c>
      <c r="K254" s="3">
        <v>443840</v>
      </c>
      <c r="L254" s="3">
        <v>443840</v>
      </c>
      <c r="M254" s="3">
        <v>300000</v>
      </c>
    </row>
    <row r="255" spans="1:13" ht="15" customHeight="1" x14ac:dyDescent="0.3">
      <c r="A255" s="18" t="s">
        <v>20</v>
      </c>
      <c r="B255" s="9"/>
      <c r="C255" s="9"/>
      <c r="D255" s="9"/>
      <c r="E255" s="9"/>
      <c r="F255" s="39" t="s">
        <v>247</v>
      </c>
      <c r="G255" s="9" t="s">
        <v>88</v>
      </c>
      <c r="H255" s="9"/>
      <c r="I255" s="10" t="s">
        <v>235</v>
      </c>
      <c r="J255" s="11">
        <f t="shared" ref="J255:M255" si="26">SUM(J253+J254)</f>
        <v>400000</v>
      </c>
      <c r="K255" s="11">
        <f t="shared" ref="K255" si="27">SUM(K253+K254)</f>
        <v>743840</v>
      </c>
      <c r="L255" s="11">
        <f t="shared" si="26"/>
        <v>743840</v>
      </c>
      <c r="M255" s="11">
        <f t="shared" si="26"/>
        <v>600000</v>
      </c>
    </row>
    <row r="256" spans="1:13" ht="15" customHeight="1" x14ac:dyDescent="0.3">
      <c r="A256" s="23">
        <v>231</v>
      </c>
      <c r="B256" s="23">
        <v>10</v>
      </c>
      <c r="C256" s="24"/>
      <c r="D256" s="24"/>
      <c r="E256" s="1" t="s">
        <v>21</v>
      </c>
      <c r="F256" s="23">
        <v>1032</v>
      </c>
      <c r="G256" s="23">
        <v>5163</v>
      </c>
      <c r="H256" s="24"/>
      <c r="I256" s="8" t="s">
        <v>236</v>
      </c>
      <c r="J256" s="45">
        <v>20000</v>
      </c>
      <c r="K256" s="45">
        <v>20000</v>
      </c>
      <c r="L256" s="45">
        <v>20000</v>
      </c>
      <c r="M256" s="3">
        <v>20000</v>
      </c>
    </row>
    <row r="257" spans="1:13" ht="15" customHeight="1" x14ac:dyDescent="0.3">
      <c r="A257" s="18" t="s">
        <v>20</v>
      </c>
      <c r="B257" s="25" t="s">
        <v>71</v>
      </c>
      <c r="C257" s="26" t="s">
        <v>71</v>
      </c>
      <c r="D257" s="26"/>
      <c r="E257" s="9" t="s">
        <v>71</v>
      </c>
      <c r="F257" s="40">
        <v>1032</v>
      </c>
      <c r="G257" s="25" t="s">
        <v>71</v>
      </c>
      <c r="H257" s="26"/>
      <c r="I257" s="10" t="s">
        <v>237</v>
      </c>
      <c r="J257" s="11">
        <f t="shared" ref="J257" si="28">SUM(J256)</f>
        <v>20000</v>
      </c>
      <c r="K257" s="11">
        <f t="shared" ref="K257:M257" si="29">SUM(K256)</f>
        <v>20000</v>
      </c>
      <c r="L257" s="11">
        <f t="shared" si="29"/>
        <v>20000</v>
      </c>
      <c r="M257" s="11">
        <f t="shared" si="29"/>
        <v>20000</v>
      </c>
    </row>
    <row r="258" spans="1:13" ht="15" customHeight="1" x14ac:dyDescent="0.3">
      <c r="A258" s="18" t="s">
        <v>20</v>
      </c>
      <c r="B258" s="25">
        <v>10</v>
      </c>
      <c r="C258" s="26"/>
      <c r="D258" s="26"/>
      <c r="E258" s="9" t="s">
        <v>24</v>
      </c>
      <c r="F258" s="40">
        <v>6320</v>
      </c>
      <c r="G258" s="25">
        <v>5163</v>
      </c>
      <c r="H258" s="26"/>
      <c r="I258" s="10" t="s">
        <v>238</v>
      </c>
      <c r="J258" s="11">
        <v>56000</v>
      </c>
      <c r="K258" s="11">
        <v>56000</v>
      </c>
      <c r="L258" s="11">
        <v>56000</v>
      </c>
      <c r="M258" s="58">
        <v>56000</v>
      </c>
    </row>
    <row r="259" spans="1:13" ht="15" customHeight="1" x14ac:dyDescent="0.3">
      <c r="A259" s="18" t="s">
        <v>20</v>
      </c>
      <c r="B259" s="25">
        <v>10</v>
      </c>
      <c r="C259" s="26"/>
      <c r="D259" s="26"/>
      <c r="E259" s="9" t="s">
        <v>22</v>
      </c>
      <c r="F259" s="40">
        <v>3349</v>
      </c>
      <c r="G259" s="25">
        <v>5169</v>
      </c>
      <c r="H259" s="26"/>
      <c r="I259" s="10" t="s">
        <v>239</v>
      </c>
      <c r="J259" s="11">
        <v>80000</v>
      </c>
      <c r="K259" s="11">
        <v>80000</v>
      </c>
      <c r="L259" s="11">
        <v>80000</v>
      </c>
      <c r="M259" s="58">
        <v>80000</v>
      </c>
    </row>
    <row r="260" spans="1:13" ht="15" customHeight="1" x14ac:dyDescent="0.3">
      <c r="A260" s="14" t="s">
        <v>20</v>
      </c>
      <c r="B260" s="12">
        <v>10</v>
      </c>
      <c r="C260" s="13"/>
      <c r="D260" s="13"/>
      <c r="E260" s="14" t="s">
        <v>24</v>
      </c>
      <c r="F260" s="12">
        <v>5213</v>
      </c>
      <c r="G260" s="12">
        <v>5903</v>
      </c>
      <c r="H260" s="13"/>
      <c r="I260" s="15" t="s">
        <v>286</v>
      </c>
      <c r="J260" s="3">
        <v>20000</v>
      </c>
      <c r="K260" s="3">
        <v>20000</v>
      </c>
      <c r="L260" s="3">
        <v>20000</v>
      </c>
      <c r="M260" s="3">
        <v>20000</v>
      </c>
    </row>
    <row r="261" spans="1:13" ht="15" customHeight="1" x14ac:dyDescent="0.3">
      <c r="A261" s="18" t="s">
        <v>20</v>
      </c>
      <c r="B261" s="25"/>
      <c r="C261" s="26"/>
      <c r="D261" s="26"/>
      <c r="E261" s="9"/>
      <c r="F261" s="40">
        <v>5213</v>
      </c>
      <c r="G261" s="25"/>
      <c r="H261" s="26"/>
      <c r="I261" s="10" t="s">
        <v>286</v>
      </c>
      <c r="J261" s="11">
        <f>SUM(J260)</f>
        <v>20000</v>
      </c>
      <c r="K261" s="11">
        <f>SUM(K260)</f>
        <v>20000</v>
      </c>
      <c r="L261" s="11">
        <f>SUM(L260)</f>
        <v>20000</v>
      </c>
      <c r="M261" s="11">
        <f>SUM(M260)</f>
        <v>20000</v>
      </c>
    </row>
    <row r="262" spans="1:13" ht="15" customHeight="1" x14ac:dyDescent="0.3">
      <c r="A262" s="18" t="s">
        <v>20</v>
      </c>
      <c r="B262" s="25">
        <v>10</v>
      </c>
      <c r="C262" s="26"/>
      <c r="D262" s="26"/>
      <c r="E262" s="9" t="s">
        <v>41</v>
      </c>
      <c r="F262" s="40">
        <v>6310</v>
      </c>
      <c r="G262" s="25">
        <v>5163</v>
      </c>
      <c r="H262" s="26"/>
      <c r="I262" s="10" t="s">
        <v>240</v>
      </c>
      <c r="J262" s="11">
        <v>10000</v>
      </c>
      <c r="K262" s="11">
        <v>10000</v>
      </c>
      <c r="L262" s="11">
        <v>10000</v>
      </c>
      <c r="M262" s="58">
        <v>10000</v>
      </c>
    </row>
    <row r="263" spans="1:13" ht="15" customHeight="1" x14ac:dyDescent="0.3">
      <c r="A263" s="14" t="s">
        <v>20</v>
      </c>
      <c r="B263" s="12">
        <v>10</v>
      </c>
      <c r="C263" s="13">
        <v>98008</v>
      </c>
      <c r="D263" s="13">
        <v>2301</v>
      </c>
      <c r="E263" s="14" t="s">
        <v>41</v>
      </c>
      <c r="F263" s="12">
        <v>6402</v>
      </c>
      <c r="G263" s="12">
        <v>5364</v>
      </c>
      <c r="H263" s="13"/>
      <c r="I263" s="15" t="s">
        <v>256</v>
      </c>
      <c r="J263" s="47">
        <v>0</v>
      </c>
      <c r="K263" s="47">
        <v>0</v>
      </c>
      <c r="L263" s="47">
        <v>0</v>
      </c>
      <c r="M263" s="59">
        <v>7333</v>
      </c>
    </row>
    <row r="264" spans="1:13" ht="15" customHeight="1" x14ac:dyDescent="0.3">
      <c r="A264" s="36">
        <v>231</v>
      </c>
      <c r="B264" s="36">
        <v>10</v>
      </c>
      <c r="C264" s="38">
        <v>98187</v>
      </c>
      <c r="D264" s="38">
        <v>2209</v>
      </c>
      <c r="E264" s="36">
        <v>12</v>
      </c>
      <c r="F264" s="36">
        <v>6402</v>
      </c>
      <c r="G264" s="36">
        <v>5364</v>
      </c>
      <c r="H264" s="38"/>
      <c r="I264" s="13" t="s">
        <v>256</v>
      </c>
      <c r="J264" s="3">
        <v>9271</v>
      </c>
      <c r="K264" s="3">
        <v>9271</v>
      </c>
      <c r="L264" s="3">
        <v>9271</v>
      </c>
      <c r="M264" s="3">
        <v>0</v>
      </c>
    </row>
    <row r="265" spans="1:13" ht="15" customHeight="1" x14ac:dyDescent="0.3">
      <c r="A265" s="36">
        <v>231</v>
      </c>
      <c r="B265" s="36">
        <v>10</v>
      </c>
      <c r="C265" s="38">
        <v>98008</v>
      </c>
      <c r="D265" s="38">
        <v>2213</v>
      </c>
      <c r="E265" s="36">
        <v>12</v>
      </c>
      <c r="F265" s="36">
        <v>6402</v>
      </c>
      <c r="G265" s="36">
        <v>5364</v>
      </c>
      <c r="H265" s="38"/>
      <c r="I265" s="13" t="s">
        <v>256</v>
      </c>
      <c r="J265" s="3">
        <v>0</v>
      </c>
      <c r="K265" s="3">
        <v>9253</v>
      </c>
      <c r="L265" s="3">
        <v>9253</v>
      </c>
      <c r="M265" s="3">
        <v>0</v>
      </c>
    </row>
    <row r="266" spans="1:13" ht="15" customHeight="1" x14ac:dyDescent="0.3">
      <c r="A266" s="18" t="s">
        <v>20</v>
      </c>
      <c r="B266" s="25"/>
      <c r="C266" s="26"/>
      <c r="D266" s="26"/>
      <c r="E266" s="26"/>
      <c r="F266" s="40">
        <v>6402</v>
      </c>
      <c r="G266" s="26"/>
      <c r="H266" s="26"/>
      <c r="I266" s="37" t="s">
        <v>338</v>
      </c>
      <c r="J266" s="11">
        <f>SUM(J264:J265)</f>
        <v>9271</v>
      </c>
      <c r="K266" s="11">
        <f>SUM(K264:K265)</f>
        <v>18524</v>
      </c>
      <c r="L266" s="11">
        <f>SUM(L263:L265)</f>
        <v>18524</v>
      </c>
      <c r="M266" s="11">
        <f>SUM(M263:M265)</f>
        <v>7333</v>
      </c>
    </row>
    <row r="267" spans="1:13" ht="15" customHeight="1" x14ac:dyDescent="0.3">
      <c r="A267" s="14" t="s">
        <v>20</v>
      </c>
      <c r="B267" s="12">
        <v>10</v>
      </c>
      <c r="C267" s="13"/>
      <c r="D267" s="13"/>
      <c r="E267" s="12">
        <v>10</v>
      </c>
      <c r="F267" s="12">
        <v>3421</v>
      </c>
      <c r="G267" s="13">
        <v>5169</v>
      </c>
      <c r="H267" s="13"/>
      <c r="I267" s="13" t="s">
        <v>90</v>
      </c>
      <c r="J267" s="47">
        <v>0</v>
      </c>
      <c r="K267" s="47">
        <v>5687</v>
      </c>
      <c r="L267" s="47">
        <v>5687</v>
      </c>
      <c r="M267" s="59">
        <v>6000</v>
      </c>
    </row>
    <row r="268" spans="1:13" ht="15" customHeight="1" x14ac:dyDescent="0.3">
      <c r="A268" s="14" t="s">
        <v>20</v>
      </c>
      <c r="B268" s="12">
        <v>10</v>
      </c>
      <c r="C268" s="13"/>
      <c r="D268" s="13"/>
      <c r="E268" s="12">
        <v>10</v>
      </c>
      <c r="F268" s="12">
        <v>3421</v>
      </c>
      <c r="G268" s="13">
        <v>5171</v>
      </c>
      <c r="H268" s="13"/>
      <c r="I268" s="13" t="s">
        <v>91</v>
      </c>
      <c r="J268" s="47">
        <v>0</v>
      </c>
      <c r="K268" s="47">
        <v>7345</v>
      </c>
      <c r="L268" s="47">
        <v>7345</v>
      </c>
      <c r="M268" s="59">
        <v>7000</v>
      </c>
    </row>
    <row r="269" spans="1:13" ht="15" customHeight="1" x14ac:dyDescent="0.3">
      <c r="A269" s="18"/>
      <c r="B269" s="25"/>
      <c r="C269" s="26"/>
      <c r="D269" s="26"/>
      <c r="E269" s="26"/>
      <c r="F269" s="40">
        <v>3421</v>
      </c>
      <c r="G269" s="26"/>
      <c r="H269" s="26"/>
      <c r="I269" s="37" t="s">
        <v>348</v>
      </c>
      <c r="J269" s="11">
        <f>SUM(J267:J268)</f>
        <v>0</v>
      </c>
      <c r="K269" s="11">
        <f>SUM(K267:K268)</f>
        <v>13032</v>
      </c>
      <c r="L269" s="11">
        <f>SUM(L267:L268)</f>
        <v>13032</v>
      </c>
      <c r="M269" s="11">
        <f>SUM(M267:M268)</f>
        <v>13000</v>
      </c>
    </row>
    <row r="270" spans="1:13" ht="15" customHeight="1" x14ac:dyDescent="0.3">
      <c r="A270" s="109" t="s">
        <v>127</v>
      </c>
      <c r="B270" s="110"/>
      <c r="C270" s="110"/>
      <c r="D270" s="110"/>
      <c r="E270" s="110"/>
      <c r="F270" s="110"/>
      <c r="G270" s="110"/>
      <c r="H270" s="110"/>
      <c r="I270" s="111"/>
      <c r="J270" s="17">
        <f>SUM(J252+J255+J257+J258+J259+J261+J262+J266+J269)</f>
        <v>2360271</v>
      </c>
      <c r="K270" s="17">
        <f>SUM(K252+K255+K257+K258+K259+K261+K262+K266+K269)</f>
        <v>3051396</v>
      </c>
      <c r="L270" s="17">
        <f>SUM(L252+L255+L257+L258+L259+L261+L262+L266+L269)</f>
        <v>3051396</v>
      </c>
      <c r="M270" s="17">
        <f>SUM(M252+M255+M257+M258+M259+M261+M262+M266+M269)</f>
        <v>2841333</v>
      </c>
    </row>
    <row r="271" spans="1:13" x14ac:dyDescent="0.3">
      <c r="A271" s="92" t="s">
        <v>376</v>
      </c>
      <c r="B271" s="93"/>
      <c r="C271" s="93"/>
      <c r="D271" s="93"/>
      <c r="E271" s="93"/>
      <c r="F271" s="93"/>
      <c r="G271" s="93"/>
      <c r="H271" s="93"/>
      <c r="I271" s="93"/>
      <c r="J271" s="52"/>
      <c r="K271" s="53"/>
      <c r="L271" s="53"/>
      <c r="M271" s="53"/>
    </row>
    <row r="272" spans="1:13" x14ac:dyDescent="0.3">
      <c r="A272" s="92" t="s">
        <v>69</v>
      </c>
      <c r="B272" s="93"/>
      <c r="C272" s="93"/>
      <c r="D272" s="93"/>
      <c r="E272" s="93"/>
      <c r="F272" s="93"/>
      <c r="G272" s="93"/>
      <c r="H272" s="93"/>
      <c r="I272" s="93"/>
      <c r="J272" s="61"/>
      <c r="K272" s="53"/>
      <c r="L272" s="53"/>
      <c r="M272" s="53"/>
    </row>
    <row r="273" spans="1:13" ht="28.8" x14ac:dyDescent="0.3">
      <c r="A273" s="32" t="s">
        <v>1</v>
      </c>
      <c r="B273" s="32" t="s">
        <v>2</v>
      </c>
      <c r="C273" s="32" t="s">
        <v>3</v>
      </c>
      <c r="D273" s="32" t="s">
        <v>4</v>
      </c>
      <c r="E273" s="32" t="s">
        <v>5</v>
      </c>
      <c r="F273" s="32" t="s">
        <v>6</v>
      </c>
      <c r="G273" s="32" t="s">
        <v>7</v>
      </c>
      <c r="H273" s="34" t="s">
        <v>70</v>
      </c>
      <c r="I273" s="33" t="s">
        <v>8</v>
      </c>
      <c r="J273" s="24" t="s">
        <v>334</v>
      </c>
      <c r="K273" s="24"/>
      <c r="L273" s="63" t="s">
        <v>372</v>
      </c>
      <c r="M273" s="24" t="s">
        <v>373</v>
      </c>
    </row>
    <row r="274" spans="1:13" x14ac:dyDescent="0.3">
      <c r="A274" s="35"/>
      <c r="B274" s="35"/>
      <c r="C274" s="35"/>
      <c r="D274" s="35"/>
      <c r="E274" s="35"/>
      <c r="F274" s="35"/>
      <c r="G274" s="35"/>
      <c r="H274" s="35"/>
      <c r="I274" s="33"/>
      <c r="J274" s="24"/>
      <c r="K274" s="24"/>
      <c r="L274" s="24"/>
      <c r="M274" s="24"/>
    </row>
    <row r="275" spans="1:13" x14ac:dyDescent="0.3">
      <c r="A275" s="36">
        <v>231</v>
      </c>
      <c r="B275" s="36">
        <v>10</v>
      </c>
      <c r="C275" s="38"/>
      <c r="D275" s="38"/>
      <c r="E275" s="36">
        <v>12</v>
      </c>
      <c r="F275" s="36">
        <v>6330</v>
      </c>
      <c r="G275" s="36">
        <v>5342</v>
      </c>
      <c r="H275" s="38"/>
      <c r="I275" s="13" t="s">
        <v>192</v>
      </c>
      <c r="J275" s="3">
        <v>180000</v>
      </c>
      <c r="K275" s="3">
        <v>180000</v>
      </c>
      <c r="L275" s="3">
        <v>180000</v>
      </c>
      <c r="M275" s="3">
        <v>180000</v>
      </c>
    </row>
    <row r="276" spans="1:13" x14ac:dyDescent="0.3">
      <c r="A276" s="36">
        <v>231</v>
      </c>
      <c r="B276" s="36">
        <v>10</v>
      </c>
      <c r="C276" s="38"/>
      <c r="D276" s="38"/>
      <c r="E276" s="36">
        <v>12</v>
      </c>
      <c r="F276" s="36">
        <v>6330</v>
      </c>
      <c r="G276" s="36">
        <v>5349</v>
      </c>
      <c r="H276" s="38"/>
      <c r="I276" s="13" t="s">
        <v>274</v>
      </c>
      <c r="J276" s="3">
        <v>670000</v>
      </c>
      <c r="K276" s="3">
        <v>670000</v>
      </c>
      <c r="L276" s="3">
        <v>670000</v>
      </c>
      <c r="M276" s="3">
        <v>1492000</v>
      </c>
    </row>
    <row r="277" spans="1:13" ht="15" customHeight="1" x14ac:dyDescent="0.3">
      <c r="A277" s="18" t="s">
        <v>20</v>
      </c>
      <c r="B277" s="25"/>
      <c r="C277" s="26"/>
      <c r="D277" s="26"/>
      <c r="E277" s="26"/>
      <c r="F277" s="40">
        <v>6330</v>
      </c>
      <c r="G277" s="26"/>
      <c r="H277" s="26"/>
      <c r="I277" s="44" t="s">
        <v>339</v>
      </c>
      <c r="J277" s="11">
        <f t="shared" ref="J277:M277" si="30">SUM(J275:J276)</f>
        <v>850000</v>
      </c>
      <c r="K277" s="11">
        <f t="shared" ref="K277" si="31">SUM(K275:K276)</f>
        <v>850000</v>
      </c>
      <c r="L277" s="11">
        <f t="shared" si="30"/>
        <v>850000</v>
      </c>
      <c r="M277" s="11">
        <f t="shared" si="30"/>
        <v>1672000</v>
      </c>
    </row>
    <row r="278" spans="1:13" x14ac:dyDescent="0.3">
      <c r="A278" s="36">
        <v>236</v>
      </c>
      <c r="B278" s="36">
        <v>20</v>
      </c>
      <c r="C278" s="38"/>
      <c r="D278" s="38"/>
      <c r="E278" s="36">
        <v>8</v>
      </c>
      <c r="F278" s="36">
        <v>6171</v>
      </c>
      <c r="G278" s="36">
        <v>5499</v>
      </c>
      <c r="H278" s="38"/>
      <c r="I278" s="13" t="s">
        <v>253</v>
      </c>
      <c r="J278" s="3">
        <v>173000</v>
      </c>
      <c r="K278" s="3">
        <v>173000</v>
      </c>
      <c r="L278" s="3">
        <v>173000</v>
      </c>
      <c r="M278" s="3">
        <v>173000</v>
      </c>
    </row>
    <row r="279" spans="1:13" x14ac:dyDescent="0.3">
      <c r="A279" s="36">
        <v>236</v>
      </c>
      <c r="B279" s="36">
        <v>20</v>
      </c>
      <c r="C279" s="38"/>
      <c r="D279" s="38"/>
      <c r="E279" s="36">
        <v>8</v>
      </c>
      <c r="F279" s="36">
        <v>6171</v>
      </c>
      <c r="G279" s="36">
        <v>5169</v>
      </c>
      <c r="H279" s="38"/>
      <c r="I279" s="13" t="s">
        <v>254</v>
      </c>
      <c r="J279" s="3">
        <v>7000</v>
      </c>
      <c r="K279" s="3">
        <v>7000</v>
      </c>
      <c r="L279" s="3">
        <v>7000</v>
      </c>
      <c r="M279" s="3">
        <v>7000</v>
      </c>
    </row>
    <row r="280" spans="1:13" ht="15.6" x14ac:dyDescent="0.3">
      <c r="A280" s="19">
        <v>236</v>
      </c>
      <c r="B280" s="25"/>
      <c r="C280" s="26"/>
      <c r="D280" s="26"/>
      <c r="E280" s="25"/>
      <c r="F280" s="40">
        <v>6171</v>
      </c>
      <c r="G280" s="25"/>
      <c r="H280" s="26"/>
      <c r="I280" s="37" t="s">
        <v>302</v>
      </c>
      <c r="J280" s="11">
        <f t="shared" ref="J280:M280" si="32">SUM(J278:J279)</f>
        <v>180000</v>
      </c>
      <c r="K280" s="11">
        <f t="shared" ref="K280" si="33">SUM(K278:K279)</f>
        <v>180000</v>
      </c>
      <c r="L280" s="11">
        <f t="shared" si="32"/>
        <v>180000</v>
      </c>
      <c r="M280" s="11">
        <f t="shared" si="32"/>
        <v>180000</v>
      </c>
    </row>
    <row r="281" spans="1:13" x14ac:dyDescent="0.3">
      <c r="A281" s="12">
        <v>236</v>
      </c>
      <c r="B281" s="12">
        <v>30</v>
      </c>
      <c r="C281" s="13"/>
      <c r="D281" s="13"/>
      <c r="E281" s="12">
        <v>12</v>
      </c>
      <c r="F281" s="12">
        <v>6310</v>
      </c>
      <c r="G281" s="12">
        <v>5163</v>
      </c>
      <c r="H281" s="13"/>
      <c r="I281" s="13" t="s">
        <v>262</v>
      </c>
      <c r="J281" s="3">
        <v>1200</v>
      </c>
      <c r="K281" s="3">
        <v>1200</v>
      </c>
      <c r="L281" s="3">
        <v>1200</v>
      </c>
      <c r="M281" s="3">
        <v>1200</v>
      </c>
    </row>
    <row r="282" spans="1:13" ht="15.6" x14ac:dyDescent="0.3">
      <c r="A282" s="19">
        <v>236</v>
      </c>
      <c r="B282" s="25"/>
      <c r="C282" s="26"/>
      <c r="D282" s="26"/>
      <c r="E282" s="25"/>
      <c r="F282" s="40">
        <v>6310</v>
      </c>
      <c r="G282" s="25"/>
      <c r="H282" s="26"/>
      <c r="I282" s="37" t="s">
        <v>273</v>
      </c>
      <c r="J282" s="11">
        <f>SUM(J281)</f>
        <v>1200</v>
      </c>
      <c r="K282" s="11">
        <f>SUM(K281)</f>
        <v>1200</v>
      </c>
      <c r="L282" s="11">
        <f>SUM(L281)</f>
        <v>1200</v>
      </c>
      <c r="M282" s="11">
        <f>SUM(M281)</f>
        <v>1200</v>
      </c>
    </row>
    <row r="283" spans="1:13" x14ac:dyDescent="0.3">
      <c r="A283" s="12">
        <v>236</v>
      </c>
      <c r="B283" s="12">
        <v>30</v>
      </c>
      <c r="C283" s="13"/>
      <c r="D283" s="13"/>
      <c r="E283" s="12">
        <v>1</v>
      </c>
      <c r="F283" s="12">
        <v>2321</v>
      </c>
      <c r="G283" s="12">
        <v>6121</v>
      </c>
      <c r="H283" s="13"/>
      <c r="I283" s="13" t="s">
        <v>87</v>
      </c>
      <c r="J283" s="47">
        <v>0</v>
      </c>
      <c r="K283" s="47">
        <v>0</v>
      </c>
      <c r="L283" s="47">
        <v>0</v>
      </c>
      <c r="M283" s="47">
        <v>200000</v>
      </c>
    </row>
    <row r="284" spans="1:13" ht="15.6" x14ac:dyDescent="0.3">
      <c r="A284" s="19">
        <v>236</v>
      </c>
      <c r="B284" s="25"/>
      <c r="C284" s="26"/>
      <c r="D284" s="26"/>
      <c r="E284" s="25"/>
      <c r="F284" s="40">
        <v>2321</v>
      </c>
      <c r="G284" s="25"/>
      <c r="H284" s="26"/>
      <c r="I284" s="37" t="s">
        <v>273</v>
      </c>
      <c r="J284" s="11">
        <f>SUM(J283)</f>
        <v>0</v>
      </c>
      <c r="K284" s="11">
        <f>SUM(K283)</f>
        <v>0</v>
      </c>
      <c r="L284" s="11">
        <f>SUM(L283)</f>
        <v>0</v>
      </c>
      <c r="M284" s="11">
        <f>SUM(M283)</f>
        <v>200000</v>
      </c>
    </row>
    <row r="285" spans="1:13" x14ac:dyDescent="0.3">
      <c r="A285" s="12">
        <v>231</v>
      </c>
      <c r="B285" s="36">
        <v>10</v>
      </c>
      <c r="C285" s="38"/>
      <c r="D285" s="38"/>
      <c r="E285" s="36">
        <v>8</v>
      </c>
      <c r="F285" s="12">
        <v>5212</v>
      </c>
      <c r="G285" s="36">
        <v>5901</v>
      </c>
      <c r="H285" s="38"/>
      <c r="I285" s="13" t="s">
        <v>295</v>
      </c>
      <c r="J285" s="45">
        <v>500000</v>
      </c>
      <c r="K285" s="45">
        <v>119694.23</v>
      </c>
      <c r="L285" s="64">
        <v>119694.23</v>
      </c>
      <c r="M285" s="3">
        <v>300000</v>
      </c>
    </row>
    <row r="286" spans="1:13" ht="15.6" x14ac:dyDescent="0.3">
      <c r="A286" s="19">
        <v>231</v>
      </c>
      <c r="B286" s="25"/>
      <c r="C286" s="26"/>
      <c r="D286" s="26"/>
      <c r="E286" s="25"/>
      <c r="F286" s="40">
        <v>5212</v>
      </c>
      <c r="G286" s="25"/>
      <c r="H286" s="26"/>
      <c r="I286" s="37" t="s">
        <v>340</v>
      </c>
      <c r="J286" s="11">
        <f t="shared" ref="J286:M286" si="34">SUM(J285)</f>
        <v>500000</v>
      </c>
      <c r="K286" s="11">
        <f t="shared" ref="K286" si="35">SUM(K285)</f>
        <v>119694.23</v>
      </c>
      <c r="L286" s="11">
        <f t="shared" si="34"/>
        <v>119694.23</v>
      </c>
      <c r="M286" s="11">
        <f t="shared" si="34"/>
        <v>300000</v>
      </c>
    </row>
    <row r="287" spans="1:13" x14ac:dyDescent="0.3">
      <c r="A287" s="12">
        <v>231</v>
      </c>
      <c r="B287" s="12">
        <v>10</v>
      </c>
      <c r="C287" s="13"/>
      <c r="D287" s="13"/>
      <c r="E287" s="12">
        <v>10</v>
      </c>
      <c r="F287" s="12">
        <v>1014</v>
      </c>
      <c r="G287" s="12">
        <v>5169</v>
      </c>
      <c r="H287" s="13"/>
      <c r="I287" s="13" t="s">
        <v>90</v>
      </c>
      <c r="J287" s="3">
        <v>43800</v>
      </c>
      <c r="K287" s="3">
        <v>43800</v>
      </c>
      <c r="L287" s="3">
        <v>43800</v>
      </c>
      <c r="M287" s="3">
        <v>0</v>
      </c>
    </row>
    <row r="288" spans="1:13" ht="15.6" x14ac:dyDescent="0.3">
      <c r="A288" s="19">
        <v>231</v>
      </c>
      <c r="B288" s="26"/>
      <c r="C288" s="26"/>
      <c r="D288" s="26"/>
      <c r="E288" s="25"/>
      <c r="F288" s="40">
        <v>1014</v>
      </c>
      <c r="G288" s="25"/>
      <c r="H288" s="26"/>
      <c r="I288" s="37" t="s">
        <v>341</v>
      </c>
      <c r="J288" s="11">
        <f>SUM(J287)</f>
        <v>43800</v>
      </c>
      <c r="K288" s="11">
        <f>SUM(K287)</f>
        <v>43800</v>
      </c>
      <c r="L288" s="11">
        <f>SUM(L287)</f>
        <v>43800</v>
      </c>
      <c r="M288" s="11">
        <f>SUM(M287)</f>
        <v>0</v>
      </c>
    </row>
    <row r="289" spans="1:13" x14ac:dyDescent="0.3">
      <c r="A289" s="12">
        <v>231</v>
      </c>
      <c r="B289" s="12">
        <v>10</v>
      </c>
      <c r="C289" s="13">
        <v>98008</v>
      </c>
      <c r="D289" s="13">
        <v>2301</v>
      </c>
      <c r="E289" s="12">
        <v>8</v>
      </c>
      <c r="F289" s="12">
        <v>6118</v>
      </c>
      <c r="G289" s="12">
        <v>5019</v>
      </c>
      <c r="H289" s="13"/>
      <c r="I289" s="13" t="s">
        <v>156</v>
      </c>
      <c r="J289" s="47">
        <v>0</v>
      </c>
      <c r="K289" s="47">
        <v>8191</v>
      </c>
      <c r="L289" s="47">
        <v>8191</v>
      </c>
      <c r="M289" s="59">
        <v>0</v>
      </c>
    </row>
    <row r="290" spans="1:13" x14ac:dyDescent="0.3">
      <c r="A290" s="12">
        <v>231</v>
      </c>
      <c r="B290" s="12">
        <v>10</v>
      </c>
      <c r="C290" s="13">
        <v>98008</v>
      </c>
      <c r="D290" s="13">
        <v>2301</v>
      </c>
      <c r="E290" s="12">
        <v>8</v>
      </c>
      <c r="F290" s="12">
        <v>6118</v>
      </c>
      <c r="G290" s="12">
        <v>5021</v>
      </c>
      <c r="H290" s="13"/>
      <c r="I290" s="13" t="s">
        <v>140</v>
      </c>
      <c r="J290" s="47">
        <v>0</v>
      </c>
      <c r="K290" s="47">
        <v>25891</v>
      </c>
      <c r="L290" s="47">
        <v>25891</v>
      </c>
      <c r="M290" s="59">
        <v>0</v>
      </c>
    </row>
    <row r="291" spans="1:13" x14ac:dyDescent="0.3">
      <c r="A291" s="12">
        <v>231</v>
      </c>
      <c r="B291" s="12">
        <v>10</v>
      </c>
      <c r="C291" s="13">
        <v>98008</v>
      </c>
      <c r="D291" s="13">
        <v>2301</v>
      </c>
      <c r="E291" s="12">
        <v>8</v>
      </c>
      <c r="F291" s="12">
        <v>6118</v>
      </c>
      <c r="G291" s="12">
        <v>5161</v>
      </c>
      <c r="H291" s="13"/>
      <c r="I291" s="13" t="s">
        <v>79</v>
      </c>
      <c r="J291" s="47">
        <v>0</v>
      </c>
      <c r="K291" s="47">
        <v>736</v>
      </c>
      <c r="L291" s="47">
        <v>736</v>
      </c>
      <c r="M291" s="59">
        <v>0</v>
      </c>
    </row>
    <row r="292" spans="1:13" x14ac:dyDescent="0.3">
      <c r="A292" s="12">
        <v>231</v>
      </c>
      <c r="B292" s="12">
        <v>10</v>
      </c>
      <c r="C292" s="13">
        <v>98008</v>
      </c>
      <c r="D292" s="13">
        <v>2301</v>
      </c>
      <c r="E292" s="12">
        <v>8</v>
      </c>
      <c r="F292" s="12">
        <v>6118</v>
      </c>
      <c r="G292" s="12">
        <v>5173</v>
      </c>
      <c r="H292" s="13"/>
      <c r="I292" s="13" t="s">
        <v>189</v>
      </c>
      <c r="J292" s="47">
        <v>0</v>
      </c>
      <c r="K292" s="47">
        <v>686</v>
      </c>
      <c r="L292" s="47">
        <v>686</v>
      </c>
      <c r="M292" s="59">
        <v>0</v>
      </c>
    </row>
    <row r="293" spans="1:13" x14ac:dyDescent="0.3">
      <c r="A293" s="12">
        <v>231</v>
      </c>
      <c r="B293" s="12">
        <v>10</v>
      </c>
      <c r="C293" s="13">
        <v>98008</v>
      </c>
      <c r="D293" s="13">
        <v>2301</v>
      </c>
      <c r="E293" s="12">
        <v>8</v>
      </c>
      <c r="F293" s="12">
        <v>6118</v>
      </c>
      <c r="G293" s="12">
        <v>5175</v>
      </c>
      <c r="H293" s="13"/>
      <c r="I293" s="13" t="s">
        <v>144</v>
      </c>
      <c r="J293" s="47">
        <v>0</v>
      </c>
      <c r="K293" s="47">
        <v>3096</v>
      </c>
      <c r="L293" s="47">
        <v>3096</v>
      </c>
      <c r="M293" s="59">
        <v>0</v>
      </c>
    </row>
    <row r="294" spans="1:13" ht="15.6" x14ac:dyDescent="0.3">
      <c r="A294" s="40">
        <v>231</v>
      </c>
      <c r="B294" s="56"/>
      <c r="C294" s="56"/>
      <c r="D294" s="56"/>
      <c r="E294" s="57"/>
      <c r="F294" s="40">
        <v>6118</v>
      </c>
      <c r="G294" s="57"/>
      <c r="H294" s="56"/>
      <c r="I294" s="37" t="s">
        <v>342</v>
      </c>
      <c r="J294" s="11">
        <f>SUM(J289:J293)</f>
        <v>0</v>
      </c>
      <c r="K294" s="11">
        <f>SUM(K289:K293)</f>
        <v>38600</v>
      </c>
      <c r="L294" s="11">
        <f>SUM(L289:L293)</f>
        <v>38600</v>
      </c>
      <c r="M294" s="11">
        <f>SUM(M289:M293)</f>
        <v>0</v>
      </c>
    </row>
    <row r="295" spans="1:13" x14ac:dyDescent="0.3">
      <c r="A295" s="112" t="s">
        <v>127</v>
      </c>
      <c r="B295" s="113"/>
      <c r="C295" s="113"/>
      <c r="D295" s="113"/>
      <c r="E295" s="113"/>
      <c r="F295" s="113"/>
      <c r="G295" s="113"/>
      <c r="H295" s="113"/>
      <c r="I295" s="114"/>
      <c r="J295" s="4">
        <f>SUM(J277+J280+J282+J284+J286+J288+J294)</f>
        <v>1575000</v>
      </c>
      <c r="K295" s="4">
        <f>SUM(K277+K280+K282+K284+K286+K288+K294)</f>
        <v>1233294.23</v>
      </c>
      <c r="L295" s="4">
        <f>SUM(L277+L280+L282+L284+L286+L288+L294)</f>
        <v>1233294.23</v>
      </c>
      <c r="M295" s="4">
        <f>SUM(M277+M280+M282+M284+M286+M288+M294)</f>
        <v>2353200</v>
      </c>
    </row>
    <row r="296" spans="1:13" x14ac:dyDescent="0.3">
      <c r="A296" s="108" t="s">
        <v>241</v>
      </c>
      <c r="B296" s="108"/>
      <c r="C296" s="108"/>
      <c r="D296" s="108"/>
      <c r="E296" s="108"/>
      <c r="F296" s="108"/>
      <c r="G296" s="108"/>
      <c r="H296" s="108"/>
      <c r="I296" s="108"/>
      <c r="J296" s="17">
        <f>SUM(J59+J114+J170+J225+J270+J295)</f>
        <v>40887635</v>
      </c>
      <c r="K296" s="17">
        <f>SUM(K59+K114+K170+K225+K270+K295)</f>
        <v>44750858.219999999</v>
      </c>
      <c r="L296" s="17">
        <f>SUM(L59+L114+L170+L225+L270+L295)</f>
        <v>44750858.219999999</v>
      </c>
      <c r="M296" s="17">
        <f>SUM(M59+M114+M170+M225+M270+M295)</f>
        <v>42343893</v>
      </c>
    </row>
    <row r="297" spans="1:13" x14ac:dyDescent="0.3">
      <c r="I297" s="27"/>
    </row>
    <row r="298" spans="1:13" x14ac:dyDescent="0.3">
      <c r="A298" t="s">
        <v>245</v>
      </c>
      <c r="I298" t="s">
        <v>243</v>
      </c>
      <c r="J298" s="46">
        <f>SUM(J5+J6+J7+J8+J9+J10+J11+J14+J15+J16+J19+J21+J23+J24+J25+J26+J27+J29+J31+J38+J39+J40+J41+J42+J43+J44+J45+J51+J53+J55+J64+J65+J66+J72+J73+J74+J75+J76+J78+J79+J80+J82+J83+J84+J85+J87+J88+J89+J93+J94+J95+J96+J97+J98+J99+J100+J101+J102+J103+J104+J105+J106+J110+J111+J112+J119+J120+J121+J122+J123+J124+J125+J126+J127+J128+J129+J130+J131+J132+J133+J134+J135+J136+J137+J138+J139+J140+J141+J142+J143+J144+J145+J146+J147+J148+J151+J153+J155+J156+J157+J158+J159+J160+J161+J163+J164+J165+J166+J167+J168+J177+J178+J184+J187+J188+J190+J192+J194+J196+J197+J198+J199+J201+J203+J204+J206+J207+J208+J212+J213+J214+J215+J217+J220+J222+J230+J231+J232+J233+J234+J235+J236+J237+J238+J240+J241+J242+J243+J244+J245+J246+J247+J248+J249+J250+J253+J254+J256+J258+J259+J260+J262+J263+J264+J265+J267+J268+J275+J276+J278+J279+J281+J285+J287+J289+J290+J291+J292+J293)</f>
        <v>18822635</v>
      </c>
      <c r="K298" s="46">
        <f>SUM(K5+K6+K7+K8+K9+K10+K11+K14+K15+K16+K19+K21+K23+K24+K25+K26+K27+K29+K31+K38+K39+K40+K41+K42+K43+K44+K45+K48+K51+K53+K54+K55+K64+K65+K66+K67+K68+K72+K73+K74+K75+K76+K78+K79+K80+K82+K83+K84+K85+K87+K88+K89+K93+K94+K95+K96+K97+K98+K99+K100+K101+K102+K103+K104+K105+K106+K110+K111+K112+K119+K120+K121+K122+K123+K124+K125+K126+K127+K128+K129+K130+K131+K132+K133+K134+K135+K136+K137+K138+K139+K140+K141+K142+K143+K144+K145+K146+K147+K148+K151+K153+K155+K156+K157+K158+K159+K160+K161+K163+K164+K165+K166+K167+K168+K177+K178+K179+K184+K187+K188+K190+K192+K194+K196+K197+K198+K199+K201+K202+K203+K204+K206+K207+K208+K212+K213+K214+K215+K217+K220+K221+K222+K230+K231+K232+K233+K234+K235+K236+K237+K238+K239+K240+K241+K242+K243+K244+K245+K246+K247+K248+K249+K250+K253+K254+K256+K258+K259+K260+K262+K263+K264+K265+K267+K268+K275+K276+K278+K279+K281+K285+K287+K289+K290+K291+K292+K293)</f>
        <v>21308880.23</v>
      </c>
      <c r="L298" s="46">
        <f>SUM(L5+L6+L7+L8+L9+L10+L11+L14+L15+L16+L19+L21+L23+L24+L25+L26+L27+L29+L31+L38+L39+L40+L41+L42+L43+L44+L45+L48+L51+L53+L54+L55+L64+L65+L66+L67+L68+L72+L73+L74+L75+L76+L78+L79+L80+L82+L83+L84+L85+L87+L88+L89+L93+L94+L95+L96+L97+L98+L99+L100+L101+L102+L103+L104+L105+L106+L110+L111+L112+L119+L120+L121+L122+L123+L124+L125+L126+L127+L128+L129+L130+L131+L132+L133+L134+L135+L136+L137+L138+L139+L140+L141+L142+L143+L144+L145+L146+L147+L148+L151+L153+L155+L156+L157+L158+L159+L160+L161+L163+L164+L165+L166+L167+L168+L177+L178+L179+L184+L187+L188+L190+L192+L194+L196+L197+L198+L199+L201+L202+L203+L204+L206+L207+L208+L212+L213+L214+L215+L217+L220+L221+L222+L230+L231+L232+L233+L234+L235+L236+L237+L238+L239+L240+L241+L242+L243+L244+L245+L246+L247+L248+L249+L250+L253+L254+L256+L258+L259+L260+L262+L263+L264+L265+L267+L268+L275+L276+L278+L279+L281+L285+L287+L289+L290+L291+L292+L293)</f>
        <v>21308880.23</v>
      </c>
      <c r="M298" s="46">
        <f>SUM(M5+M6+M7+M8+M9+M10+M11+M14+M15+M16+M19+M21+M23+M24+M25+M26+M27+M29+M31+M38+M39+M40+M41+M42+M43+M44+M45+M48+M51+M53+M54+M55+M64+M65+M66+M67+M68+M72+M73+M74+M75+M76+M78+M79+M80+M82+M83+M84+M85+M87+M88+M89+M93+M94+M95+M96+M97+M98+M99+M100+M101+M102+M103+M104+M105+M106+M110+M111+M112+M119+M120+M121+M122+M123+M124+M125+M126+M127+M128+M129+M130+M131+M132+M133+M134+M135+M136+M137+M138+M139+M140+M141+M142+M143+M144+M145+M146+M147+M148+M151+M153+M155+M156+M157+M158+M159+M160+M161+M163+M164+M165+M166+M167+M168+M177+M178+M179+M184+M187+M188+M190+M192+M194+M196+M197+M198+M199+M201+M202+M203+M204+M206+M207+M208+M212+M213+M214+M215+M217+M220+M221+M222+M230+M231+M232+M233+M234+M235+M236+M237+M238+M239+M240+M241+M242+M243+M244+M245+M246+M247+M248+M249+M250+M253+M254+M256+M258+M259+M260+M262+M263+M264+M265+M267+M268+M275+M276+M278+M279+M281+M285+M287+M289+M290+M291+M292+M293)</f>
        <v>23363893</v>
      </c>
    </row>
    <row r="299" spans="1:13" x14ac:dyDescent="0.3">
      <c r="I299" t="s">
        <v>244</v>
      </c>
      <c r="J299" s="46">
        <f>SUM(J12+J17+J32+J35+J36+J46+J49+J56+J57+J69+J70+J91+J107+J108+J149+J175+J180+J181+J185+J209+J218+J223+J251+J283)</f>
        <v>22065000</v>
      </c>
      <c r="K299" s="46">
        <f>SUM(K12+K17+K32+K33+K34+K35+K36+K46+K49+K56+K57+K69+K70+K91+K107+K108+K149+K175+K180+K181+K182+K185+K209+K210+K218+K223+K251+K283)</f>
        <v>23441977.990000002</v>
      </c>
      <c r="L299" s="46">
        <f>SUM(L12+L17+L32+L33+L34+L35+L36+L46+L49+L56+L57+L69+L70+L91+L107+L108+L149+L175+L180+L181+L182+L185+L209+L210+L218+L223+L251+L283)</f>
        <v>23441977.990000002</v>
      </c>
      <c r="M299" s="46">
        <f>SUM(M12+M17+M32+M33+M34+M35+M36+M46+M49+M56+M57+M69+M70+M91+M107+M108+M149+M175+M180+M181+M182+M185+M209+M210+M218+M223+M251+M283)</f>
        <v>18980000</v>
      </c>
    </row>
    <row r="300" spans="1:13" x14ac:dyDescent="0.3">
      <c r="J300" s="46">
        <f t="shared" ref="J300" si="36">SUM(J298:J299)</f>
        <v>40887635</v>
      </c>
      <c r="K300" s="46">
        <f t="shared" ref="K300:L300" si="37">SUM(K298:K299)</f>
        <v>44750858.219999999</v>
      </c>
      <c r="L300" s="46">
        <f t="shared" si="37"/>
        <v>44750858.219999999</v>
      </c>
      <c r="M300" s="46">
        <f t="shared" ref="M300" si="38">SUM(M298:M299)</f>
        <v>42343893</v>
      </c>
    </row>
    <row r="301" spans="1:13" x14ac:dyDescent="0.3">
      <c r="A301" s="28" t="s">
        <v>242</v>
      </c>
      <c r="B301" s="28"/>
      <c r="C301" s="29"/>
      <c r="D301" s="28"/>
      <c r="E301" s="28"/>
      <c r="F301" s="28"/>
      <c r="G301" s="28"/>
      <c r="H301" s="28"/>
      <c r="I301" s="28" t="s">
        <v>71</v>
      </c>
    </row>
    <row r="302" spans="1:13" x14ac:dyDescent="0.3">
      <c r="A302" s="30">
        <v>8115</v>
      </c>
      <c r="B302" s="30"/>
      <c r="C302" s="31"/>
      <c r="I302" s="30" t="s">
        <v>71</v>
      </c>
      <c r="J302" s="49" t="e">
        <f>SUM(J296-příjmy!#REF!)</f>
        <v>#REF!</v>
      </c>
      <c r="K302" s="49" t="e">
        <f>SUM(K296-příjmy!#REF!)</f>
        <v>#REF!</v>
      </c>
      <c r="L302" s="49" t="e">
        <f>SUM(L296-příjmy!#REF!)</f>
        <v>#REF!</v>
      </c>
      <c r="M302" s="49">
        <f>SUM(M296-příjmy!J36)</f>
        <v>17919584</v>
      </c>
    </row>
    <row r="303" spans="1:13" x14ac:dyDescent="0.3">
      <c r="A303" s="30">
        <v>8114</v>
      </c>
      <c r="B303" s="30"/>
      <c r="C303" s="31"/>
      <c r="I303" s="30"/>
      <c r="J303" s="49"/>
      <c r="K303" s="49"/>
      <c r="L303" s="49"/>
    </row>
    <row r="304" spans="1:13" x14ac:dyDescent="0.3">
      <c r="A304" t="s">
        <v>71</v>
      </c>
      <c r="J304" s="49"/>
      <c r="K304" s="49"/>
      <c r="L304" s="49"/>
    </row>
    <row r="305" spans="1:13" x14ac:dyDescent="0.3">
      <c r="A305" t="s">
        <v>284</v>
      </c>
      <c r="J305" s="49" t="e">
        <f>SUM(příjmy!#REF!-výdaje!J296)</f>
        <v>#REF!</v>
      </c>
      <c r="K305" s="49" t="e">
        <f>SUM(příjmy!#REF!-výdaje!K296)</f>
        <v>#REF!</v>
      </c>
      <c r="L305" s="49" t="e">
        <f>SUM(příjmy!#REF!-výdaje!L296)</f>
        <v>#REF!</v>
      </c>
      <c r="M305" s="49">
        <f>SUM(příjmy!J36-výdaje!M296)</f>
        <v>-17919584</v>
      </c>
    </row>
  </sheetData>
  <mergeCells count="19">
    <mergeCell ref="A296:I296"/>
    <mergeCell ref="A226:I226"/>
    <mergeCell ref="A227:I227"/>
    <mergeCell ref="A270:I270"/>
    <mergeCell ref="A271:I271"/>
    <mergeCell ref="A272:I272"/>
    <mergeCell ref="A295:I295"/>
    <mergeCell ref="A225:I225"/>
    <mergeCell ref="A1:I1"/>
    <mergeCell ref="A2:I2"/>
    <mergeCell ref="A59:I59"/>
    <mergeCell ref="A60:I60"/>
    <mergeCell ref="A61:I61"/>
    <mergeCell ref="A114:I114"/>
    <mergeCell ref="A115:I115"/>
    <mergeCell ref="A116:I116"/>
    <mergeCell ref="A170:I170"/>
    <mergeCell ref="A171:I171"/>
    <mergeCell ref="A172:I172"/>
  </mergeCells>
  <pageMargins left="0.7" right="0.7" top="0.78740157499999996" bottom="0.78740157499999996" header="0.3" footer="0.3"/>
  <pageSetup paperSize="9" scale="69" orientation="portrait" horizontalDpi="4294967295" verticalDpi="4294967295" r:id="rId1"/>
  <rowBreaks count="5" manualBreakCount="5">
    <brk id="59" max="12" man="1"/>
    <brk id="114" max="16383" man="1"/>
    <brk id="170" max="16383" man="1"/>
    <brk id="225" max="16383" man="1"/>
    <brk id="27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2023-12-19T11:33:27Z</cp:lastPrinted>
  <dcterms:created xsi:type="dcterms:W3CDTF">2017-09-27T07:59:29Z</dcterms:created>
  <dcterms:modified xsi:type="dcterms:W3CDTF">2023-12-19T11:33:53Z</dcterms:modified>
</cp:coreProperties>
</file>