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příjmy 3" sheetId="13" r:id="rId1"/>
    <sheet name="výdaje 3" sheetId="14" r:id="rId2"/>
  </sheets>
  <definedNames>
    <definedName name="_xlnm.Print_Area" localSheetId="0">'příjmy 3'!$A$1:$O$107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7" i="13" l="1"/>
  <c r="M93" i="13"/>
  <c r="N36" i="13"/>
  <c r="M36" i="13"/>
  <c r="L36" i="13"/>
  <c r="K36" i="13"/>
  <c r="L97" i="13" l="1"/>
  <c r="L93" i="13"/>
  <c r="K93" i="13" l="1"/>
  <c r="K97" i="13"/>
  <c r="J93" i="13" l="1"/>
  <c r="J97" i="13"/>
  <c r="L251" i="14" l="1"/>
  <c r="L273" i="14"/>
  <c r="L272" i="14"/>
  <c r="L269" i="14"/>
  <c r="L268" i="14"/>
  <c r="L264" i="14"/>
  <c r="L262" i="14"/>
  <c r="L259" i="14"/>
  <c r="L256" i="14"/>
  <c r="L247" i="14"/>
  <c r="L241" i="14"/>
  <c r="L239" i="14"/>
  <c r="L236" i="14"/>
  <c r="L213" i="14"/>
  <c r="L212" i="14"/>
  <c r="L209" i="14"/>
  <c r="L206" i="14"/>
  <c r="L204" i="14"/>
  <c r="L196" i="14"/>
  <c r="L190" i="14"/>
  <c r="L183" i="14"/>
  <c r="L178" i="14"/>
  <c r="L176" i="14"/>
  <c r="L174" i="14"/>
  <c r="L171" i="14"/>
  <c r="L169" i="14"/>
  <c r="L161" i="14"/>
  <c r="L160" i="14"/>
  <c r="L154" i="14"/>
  <c r="L144" i="14"/>
  <c r="L140" i="14"/>
  <c r="L103" i="14"/>
  <c r="L99" i="14"/>
  <c r="L104" i="14" s="1"/>
  <c r="L82" i="14"/>
  <c r="K82" i="14"/>
  <c r="L78" i="14"/>
  <c r="L73" i="14"/>
  <c r="L68" i="14"/>
  <c r="L62" i="14"/>
  <c r="L54" i="14"/>
  <c r="L51" i="14"/>
  <c r="L49" i="14"/>
  <c r="K49" i="14"/>
  <c r="L42" i="14"/>
  <c r="L32" i="14"/>
  <c r="L30" i="14"/>
  <c r="L23" i="14"/>
  <c r="K23" i="14"/>
  <c r="L21" i="14"/>
  <c r="L19" i="14"/>
  <c r="K190" i="14"/>
  <c r="J190" i="14"/>
  <c r="L13" i="14"/>
  <c r="L55" i="14" l="1"/>
  <c r="L274" i="14"/>
  <c r="K272" i="14"/>
  <c r="J272" i="14"/>
  <c r="K256" i="14" l="1"/>
  <c r="K273" i="14"/>
  <c r="K274" i="14" l="1"/>
  <c r="K154" i="14"/>
  <c r="J154" i="14"/>
  <c r="K62" i="14"/>
  <c r="K268" i="14"/>
  <c r="K264" i="14"/>
  <c r="K262" i="14"/>
  <c r="K259" i="14"/>
  <c r="K251" i="14"/>
  <c r="K247" i="14"/>
  <c r="K241" i="14"/>
  <c r="K239" i="14"/>
  <c r="K236" i="14"/>
  <c r="K212" i="14"/>
  <c r="K209" i="14"/>
  <c r="K206" i="14"/>
  <c r="K204" i="14"/>
  <c r="K196" i="14"/>
  <c r="K183" i="14"/>
  <c r="K178" i="14"/>
  <c r="K176" i="14"/>
  <c r="K174" i="14"/>
  <c r="K171" i="14"/>
  <c r="K169" i="14"/>
  <c r="K160" i="14"/>
  <c r="K144" i="14"/>
  <c r="K140" i="14"/>
  <c r="K103" i="14"/>
  <c r="K99" i="14"/>
  <c r="K78" i="14"/>
  <c r="K73" i="14"/>
  <c r="K68" i="14"/>
  <c r="K54" i="14"/>
  <c r="K51" i="14"/>
  <c r="K42" i="14"/>
  <c r="K32" i="14"/>
  <c r="K30" i="14"/>
  <c r="K21" i="14"/>
  <c r="K19" i="14"/>
  <c r="K13" i="14"/>
  <c r="K104" i="14" l="1"/>
  <c r="K55" i="14"/>
  <c r="K213" i="14"/>
  <c r="K161" i="14"/>
  <c r="K269" i="14"/>
  <c r="J36" i="13"/>
  <c r="J256" i="14"/>
  <c r="J273" i="14"/>
  <c r="J268" i="14"/>
  <c r="J264" i="14"/>
  <c r="J262" i="14"/>
  <c r="J259" i="14"/>
  <c r="J251" i="14"/>
  <c r="J247" i="14"/>
  <c r="J241" i="14"/>
  <c r="J239" i="14"/>
  <c r="J236" i="14"/>
  <c r="J212" i="14"/>
  <c r="J209" i="14"/>
  <c r="J206" i="14"/>
  <c r="J204" i="14"/>
  <c r="J196" i="14"/>
  <c r="J183" i="14"/>
  <c r="J178" i="14"/>
  <c r="J176" i="14"/>
  <c r="J174" i="14"/>
  <c r="J171" i="14"/>
  <c r="J169" i="14"/>
  <c r="J160" i="14"/>
  <c r="J144" i="14"/>
  <c r="J140" i="14"/>
  <c r="J103" i="14"/>
  <c r="J99" i="14"/>
  <c r="J82" i="14"/>
  <c r="J78" i="14"/>
  <c r="J73" i="14"/>
  <c r="J68" i="14"/>
  <c r="J62" i="14"/>
  <c r="J54" i="14"/>
  <c r="J51" i="14"/>
  <c r="J49" i="14"/>
  <c r="J42" i="14"/>
  <c r="J30" i="14"/>
  <c r="J23" i="14"/>
  <c r="J21" i="14"/>
  <c r="J19" i="14"/>
  <c r="J13" i="14"/>
  <c r="L270" i="14" l="1"/>
  <c r="K270" i="14"/>
  <c r="J274" i="14"/>
  <c r="J269" i="14"/>
  <c r="J161" i="14"/>
  <c r="J104" i="14"/>
  <c r="J213" i="14"/>
  <c r="J55" i="14"/>
  <c r="J270" i="14" l="1"/>
</calcChain>
</file>

<file path=xl/sharedStrings.xml><?xml version="1.0" encoding="utf-8"?>
<sst xmlns="http://schemas.openxmlformats.org/spreadsheetml/2006/main" count="1670" uniqueCount="362">
  <si>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</si>
  <si>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</si>
  <si>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</si>
  <si>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</si>
  <si>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</si>
  <si>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</si>
  <si>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</si>
  <si>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</si>
  <si>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</si>
  <si>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</si>
  <si>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</si>
  <si>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</si>
  <si>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</si>
  <si>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</si>
  <si>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</si>
  <si>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</si>
  <si>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</si>
  <si>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</si>
  <si>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</si>
  <si>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</si>
  <si>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</si>
  <si>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</si>
  <si>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07</t>
  </si>
  <si>
    <t>3319</t>
  </si>
  <si>
    <t>08</t>
  </si>
  <si>
    <t>6171</t>
  </si>
  <si>
    <t xml:space="preserve">08 </t>
  </si>
  <si>
    <t xml:space="preserve">6171 </t>
  </si>
  <si>
    <t xml:space="preserve">2112 </t>
  </si>
  <si>
    <t>prodej zboží</t>
  </si>
  <si>
    <t xml:space="preserve">2131 </t>
  </si>
  <si>
    <t>nájem pozemky</t>
  </si>
  <si>
    <t>5</t>
  </si>
  <si>
    <t>nájem pozemky Lesospol</t>
  </si>
  <si>
    <t xml:space="preserve">09 </t>
  </si>
  <si>
    <t xml:space="preserve">4359 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</si>
  <si>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</si>
  <si>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</si>
  <si>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</si>
  <si>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</si>
  <si>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</si>
  <si>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</si>
  <si>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 xml:space="preserve">3632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</si>
  <si>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</si>
  <si>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</si>
  <si>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</si>
  <si>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</si>
  <si>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</si>
  <si>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</si>
  <si>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</si>
  <si>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</si>
  <si>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</si>
  <si>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</si>
  <si>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</si>
  <si>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</si>
  <si>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</si>
  <si>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</si>
  <si>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</si>
  <si>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1340 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</si>
  <si>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</si>
  <si>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</si>
  <si>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</si>
  <si>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</si>
  <si>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</si>
  <si>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</si>
  <si>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</si>
  <si>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</si>
  <si>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</si>
  <si>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</si>
  <si>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</si>
  <si>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</si>
  <si>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</si>
  <si>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</si>
  <si>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</si>
  <si>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</si>
  <si>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</si>
  <si>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>odměny dohody</t>
  </si>
  <si>
    <t xml:space="preserve">5139 </t>
  </si>
  <si>
    <t>materiál</t>
  </si>
  <si>
    <t xml:space="preserve">5154 </t>
  </si>
  <si>
    <t>elektřina</t>
  </si>
  <si>
    <t xml:space="preserve">5161 </t>
  </si>
  <si>
    <t>služby pošt</t>
  </si>
  <si>
    <t xml:space="preserve">5169 </t>
  </si>
  <si>
    <t xml:space="preserve">služby   </t>
  </si>
  <si>
    <t xml:space="preserve">5171 </t>
  </si>
  <si>
    <t xml:space="preserve">opravy  </t>
  </si>
  <si>
    <t xml:space="preserve">5362 </t>
  </si>
  <si>
    <t>daně a poplatky</t>
  </si>
  <si>
    <t>6121</t>
  </si>
  <si>
    <t>budovy, stavby</t>
  </si>
  <si>
    <t xml:space="preserve">     </t>
  </si>
  <si>
    <t>Pitná voda</t>
  </si>
  <si>
    <t>služby</t>
  </si>
  <si>
    <t>opravy</t>
  </si>
  <si>
    <t>2321</t>
  </si>
  <si>
    <t>Odvádění a čištění odpadních vod a nakládání s kaly</t>
  </si>
  <si>
    <t xml:space="preserve">2322 </t>
  </si>
  <si>
    <t>Prevence</t>
  </si>
  <si>
    <t xml:space="preserve">3721 </t>
  </si>
  <si>
    <t>Nebezpečný odpad</t>
  </si>
  <si>
    <t>3722</t>
  </si>
  <si>
    <t>5161</t>
  </si>
  <si>
    <t>poštovné</t>
  </si>
  <si>
    <t xml:space="preserve">5164 </t>
  </si>
  <si>
    <t>pronájem kontejnerů</t>
  </si>
  <si>
    <t>Polygon</t>
  </si>
  <si>
    <t xml:space="preserve">    </t>
  </si>
  <si>
    <t>Sběr a svoz komunálních odpadů</t>
  </si>
  <si>
    <t>03</t>
  </si>
  <si>
    <t>5011</t>
  </si>
  <si>
    <t>platy</t>
  </si>
  <si>
    <t>5021</t>
  </si>
  <si>
    <t>5031</t>
  </si>
  <si>
    <t xml:space="preserve">sociální </t>
  </si>
  <si>
    <t>5032</t>
  </si>
  <si>
    <t>zdravotní</t>
  </si>
  <si>
    <t xml:space="preserve">03 </t>
  </si>
  <si>
    <t xml:space="preserve">2212 </t>
  </si>
  <si>
    <t xml:space="preserve">5156 </t>
  </si>
  <si>
    <t>pohonné hmoty</t>
  </si>
  <si>
    <t>5171</t>
  </si>
  <si>
    <t>budovy</t>
  </si>
  <si>
    <t>Silnice</t>
  </si>
  <si>
    <t>2292</t>
  </si>
  <si>
    <t>5323</t>
  </si>
  <si>
    <t>dotace dopravní obslužnost</t>
  </si>
  <si>
    <t>Provoz veřejné silniční dopravy</t>
  </si>
  <si>
    <t xml:space="preserve">05 </t>
  </si>
  <si>
    <t xml:space="preserve">3111 </t>
  </si>
  <si>
    <t xml:space="preserve">5331 </t>
  </si>
  <si>
    <t>příspěvek na provoz</t>
  </si>
  <si>
    <t>Předškolní zařízení</t>
  </si>
  <si>
    <t>mezisoučet</t>
  </si>
  <si>
    <t xml:space="preserve">3117 </t>
  </si>
  <si>
    <t>Základní škola</t>
  </si>
  <si>
    <t xml:space="preserve">07 </t>
  </si>
  <si>
    <t xml:space="preserve">3314 </t>
  </si>
  <si>
    <t xml:space="preserve">5021 </t>
  </si>
  <si>
    <t xml:space="preserve">5136 </t>
  </si>
  <si>
    <t>knihy, tisk</t>
  </si>
  <si>
    <t>3314</t>
  </si>
  <si>
    <t>5168</t>
  </si>
  <si>
    <t>zprac. dat a souvis. služby</t>
  </si>
  <si>
    <t>Činnosti knihovnické</t>
  </si>
  <si>
    <t xml:space="preserve">3319 </t>
  </si>
  <si>
    <t>odměny z dohod</t>
  </si>
  <si>
    <t>5137</t>
  </si>
  <si>
    <t>DDHM</t>
  </si>
  <si>
    <t xml:space="preserve">5175 </t>
  </si>
  <si>
    <t>občerstvení</t>
  </si>
  <si>
    <t xml:space="preserve">Kultura </t>
  </si>
  <si>
    <t>3341</t>
  </si>
  <si>
    <t>5041</t>
  </si>
  <si>
    <t>OSA</t>
  </si>
  <si>
    <t xml:space="preserve">3341 </t>
  </si>
  <si>
    <t>Místní rozhlas</t>
  </si>
  <si>
    <t xml:space="preserve">3399 </t>
  </si>
  <si>
    <t>materiál (věnce, přání)</t>
  </si>
  <si>
    <t xml:space="preserve">5194 </t>
  </si>
  <si>
    <t>dary</t>
  </si>
  <si>
    <t>SPOZ</t>
  </si>
  <si>
    <t xml:space="preserve">5512 </t>
  </si>
  <si>
    <t xml:space="preserve">5019 </t>
  </si>
  <si>
    <t>refundace</t>
  </si>
  <si>
    <t>5512</t>
  </si>
  <si>
    <t xml:space="preserve">5151 </t>
  </si>
  <si>
    <t>voda</t>
  </si>
  <si>
    <t xml:space="preserve">5162 </t>
  </si>
  <si>
    <t>telefonní popl.</t>
  </si>
  <si>
    <t xml:space="preserve">5163 </t>
  </si>
  <si>
    <t>pojištění</t>
  </si>
  <si>
    <t>školení</t>
  </si>
  <si>
    <t>5173</t>
  </si>
  <si>
    <t>cestovné</t>
  </si>
  <si>
    <t>5222</t>
  </si>
  <si>
    <t>Požární ochrana - dobrovolná část</t>
  </si>
  <si>
    <t xml:space="preserve">6112 </t>
  </si>
  <si>
    <t xml:space="preserve">5023 </t>
  </si>
  <si>
    <t>odměny ZO</t>
  </si>
  <si>
    <t xml:space="preserve">5031 </t>
  </si>
  <si>
    <t xml:space="preserve">5032 </t>
  </si>
  <si>
    <t>Zastupitelstvo</t>
  </si>
  <si>
    <t xml:space="preserve">5011 </t>
  </si>
  <si>
    <t xml:space="preserve">5039 </t>
  </si>
  <si>
    <t>zákonné pojištění zaměstn.</t>
  </si>
  <si>
    <t xml:space="preserve">5132 </t>
  </si>
  <si>
    <t>ochranné pomůcky</t>
  </si>
  <si>
    <t xml:space="preserve">5153 </t>
  </si>
  <si>
    <t>plyn</t>
  </si>
  <si>
    <t>nájem pozemku</t>
  </si>
  <si>
    <t>5166</t>
  </si>
  <si>
    <t>daňový poradce</t>
  </si>
  <si>
    <t xml:space="preserve">5167 </t>
  </si>
  <si>
    <t>zprac. dot. a souvis. služby</t>
  </si>
  <si>
    <t>5172</t>
  </si>
  <si>
    <t>programové vybavení</t>
  </si>
  <si>
    <t xml:space="preserve">5173 </t>
  </si>
  <si>
    <t>cestovní účty</t>
  </si>
  <si>
    <t>5182</t>
  </si>
  <si>
    <t>pokladna</t>
  </si>
  <si>
    <t>odvod do SF</t>
  </si>
  <si>
    <t>dárky odchod MŠ, ZŠ</t>
  </si>
  <si>
    <t>5179</t>
  </si>
  <si>
    <t>členské přísp. SMO atd</t>
  </si>
  <si>
    <t xml:space="preserve">5321 </t>
  </si>
  <si>
    <t>přestupky</t>
  </si>
  <si>
    <t>5362</t>
  </si>
  <si>
    <t>Činnost místní správy</t>
  </si>
  <si>
    <t>sociální</t>
  </si>
  <si>
    <t>09</t>
  </si>
  <si>
    <t>4359</t>
  </si>
  <si>
    <t>5169</t>
  </si>
  <si>
    <t>Pečovaní důchodci</t>
  </si>
  <si>
    <t xml:space="preserve">3419 </t>
  </si>
  <si>
    <t xml:space="preserve">5222 </t>
  </si>
  <si>
    <t>příspěvky</t>
  </si>
  <si>
    <t>Ostatní tělovýchovná činnost</t>
  </si>
  <si>
    <t xml:space="preserve">3429 </t>
  </si>
  <si>
    <t>Ostatní zájmová činnost a rekreace</t>
  </si>
  <si>
    <t>Ostatní nemocnice</t>
  </si>
  <si>
    <t>Zdravotnická záchranná služba</t>
  </si>
  <si>
    <t xml:space="preserve">5909 </t>
  </si>
  <si>
    <t>vyúčt. vodného byty</t>
  </si>
  <si>
    <t>Bytové hospodářství</t>
  </si>
  <si>
    <t>3613</t>
  </si>
  <si>
    <t>Nebytové hospodářství</t>
  </si>
  <si>
    <t xml:space="preserve">3631 </t>
  </si>
  <si>
    <t>3631</t>
  </si>
  <si>
    <t>Veřejné osvětlení</t>
  </si>
  <si>
    <t>3632</t>
  </si>
  <si>
    <t>Pohřebnictví</t>
  </si>
  <si>
    <t>3635</t>
  </si>
  <si>
    <t>6119</t>
  </si>
  <si>
    <t>územní plán</t>
  </si>
  <si>
    <t xml:space="preserve">3636 </t>
  </si>
  <si>
    <t xml:space="preserve">5329 </t>
  </si>
  <si>
    <t>DSO</t>
  </si>
  <si>
    <t>Územní rozvoj</t>
  </si>
  <si>
    <t>3639</t>
  </si>
  <si>
    <t>Komunální služby a územní rozvoj jinde nezařazené</t>
  </si>
  <si>
    <t>3745</t>
  </si>
  <si>
    <t xml:space="preserve">3745 </t>
  </si>
  <si>
    <t xml:space="preserve">5137 </t>
  </si>
  <si>
    <t>Péče o vzhled obcí a veřejnou zeleň</t>
  </si>
  <si>
    <t xml:space="preserve">6399 </t>
  </si>
  <si>
    <t>5365</t>
  </si>
  <si>
    <t>platba daní</t>
  </si>
  <si>
    <t>pojištění lesů</t>
  </si>
  <si>
    <t>Lesy</t>
  </si>
  <si>
    <t>Pojištění majetku</t>
  </si>
  <si>
    <t>Čtvrtletník</t>
  </si>
  <si>
    <t>Krizová rezerva</t>
  </si>
  <si>
    <t>Bank. popl.</t>
  </si>
  <si>
    <t>celkem výdaje</t>
  </si>
  <si>
    <t>Financování</t>
  </si>
  <si>
    <t>Územní plán</t>
  </si>
  <si>
    <t>běžné výdaje - třída 5</t>
  </si>
  <si>
    <t>kapitálové výdaje - třída 6</t>
  </si>
  <si>
    <t>položky výdajů rozpočtu</t>
  </si>
  <si>
    <t>5156</t>
  </si>
  <si>
    <t>6399</t>
  </si>
  <si>
    <t>platba daní - DPH</t>
  </si>
  <si>
    <t>SF</t>
  </si>
  <si>
    <t>převody vlastním fondům</t>
  </si>
  <si>
    <t>5154</t>
  </si>
  <si>
    <t>popl. za odpady</t>
  </si>
  <si>
    <t>5139</t>
  </si>
  <si>
    <t>5163</t>
  </si>
  <si>
    <t>6124</t>
  </si>
  <si>
    <t>Ostatní zálež. poz. komunikací</t>
  </si>
  <si>
    <t>stravenky</t>
  </si>
  <si>
    <t>popl. za stravenky</t>
  </si>
  <si>
    <t>2219</t>
  </si>
  <si>
    <t>finanční vypořádání</t>
  </si>
  <si>
    <t>4</t>
  </si>
  <si>
    <t>05</t>
  </si>
  <si>
    <t>3111</t>
  </si>
  <si>
    <t>5167</t>
  </si>
  <si>
    <t>3117</t>
  </si>
  <si>
    <t>bankovní popl.</t>
  </si>
  <si>
    <t>příjem provize Pošta</t>
  </si>
  <si>
    <t>2411</t>
  </si>
  <si>
    <t>Záležitosti pošt</t>
  </si>
  <si>
    <t>6130</t>
  </si>
  <si>
    <t>pozemek</t>
  </si>
  <si>
    <t>příspěvek</t>
  </si>
  <si>
    <t>Ostatní služby a činnosti v oblasti sociální prevence</t>
  </si>
  <si>
    <t>sociální fond</t>
  </si>
  <si>
    <t>5138</t>
  </si>
  <si>
    <t>zboží</t>
  </si>
  <si>
    <t>prodej zboží - tisk</t>
  </si>
  <si>
    <t>provize sazka</t>
  </si>
  <si>
    <t>2141</t>
  </si>
  <si>
    <t>vnitřní obchod</t>
  </si>
  <si>
    <t xml:space="preserve">pojištění </t>
  </si>
  <si>
    <t>Fond obnovy</t>
  </si>
  <si>
    <t>odvod do fondu obnovy</t>
  </si>
  <si>
    <t>2310</t>
  </si>
  <si>
    <t>2322</t>
  </si>
  <si>
    <t>3721</t>
  </si>
  <si>
    <t>3399</t>
  </si>
  <si>
    <t>6112</t>
  </si>
  <si>
    <t>platba daní SR</t>
  </si>
  <si>
    <t>5162</t>
  </si>
  <si>
    <t>3419</t>
  </si>
  <si>
    <t>3429</t>
  </si>
  <si>
    <t>3636</t>
  </si>
  <si>
    <t>fond obnovy</t>
  </si>
  <si>
    <t>schodek</t>
  </si>
  <si>
    <t>nájem ordinace</t>
  </si>
  <si>
    <t>Povinná krizová rezerva</t>
  </si>
  <si>
    <t>Krajské nemocnice</t>
  </si>
  <si>
    <t>5424</t>
  </si>
  <si>
    <t>Náhrada nemoc</t>
  </si>
  <si>
    <t>6322</t>
  </si>
  <si>
    <t>inv. Příspěvky</t>
  </si>
  <si>
    <t>1903</t>
  </si>
  <si>
    <t>6349</t>
  </si>
  <si>
    <t>el. Energie</t>
  </si>
  <si>
    <t>Rozpis rozpočtu 2020</t>
  </si>
  <si>
    <t>drobný majetek</t>
  </si>
  <si>
    <t>rozpočet 2020</t>
  </si>
  <si>
    <t>3723</t>
  </si>
  <si>
    <t>Sběr a svoz ostatních odpadů</t>
  </si>
  <si>
    <t>nákup materiálu</t>
  </si>
  <si>
    <t>Činnost org. v krizovém řízení</t>
  </si>
  <si>
    <t>13101</t>
  </si>
  <si>
    <t>2004</t>
  </si>
  <si>
    <t>5499</t>
  </si>
  <si>
    <t>dar</t>
  </si>
  <si>
    <t>ZJ, NPJ</t>
  </si>
  <si>
    <t>13013</t>
  </si>
  <si>
    <t>2005</t>
  </si>
  <si>
    <t>1041</t>
  </si>
  <si>
    <t>1045</t>
  </si>
  <si>
    <t>pozemky</t>
  </si>
  <si>
    <t>volby do krajů</t>
  </si>
  <si>
    <t>2002</t>
  </si>
  <si>
    <t>2003</t>
  </si>
  <si>
    <t>cestovní náhrady</t>
  </si>
  <si>
    <t>2001</t>
  </si>
  <si>
    <t>91628</t>
  </si>
  <si>
    <t>30</t>
  </si>
  <si>
    <t>RO11</t>
  </si>
  <si>
    <t>návrh 2021</t>
  </si>
  <si>
    <t>návrh rozpis rozpočtu 2021</t>
  </si>
  <si>
    <t>popl. z pobytu</t>
  </si>
  <si>
    <t>příspěvky šachty</t>
  </si>
  <si>
    <t>rozpočet 2021</t>
  </si>
  <si>
    <t>Dopravní oblužnost - linková</t>
  </si>
  <si>
    <t>RO1</t>
  </si>
  <si>
    <t>změna</t>
  </si>
  <si>
    <t>dobropis Strabag</t>
  </si>
  <si>
    <t>krizová rezerva</t>
  </si>
  <si>
    <t>dar sbírka</t>
  </si>
  <si>
    <t>RO2</t>
  </si>
  <si>
    <t>rozpočtové opatření č. 3</t>
  </si>
  <si>
    <t>RO3</t>
  </si>
  <si>
    <t>dotace ÚP</t>
  </si>
  <si>
    <t>péče v útulku</t>
  </si>
  <si>
    <t>Schválil starosta 31.5.2021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</si>
</sst>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ourier New"/>
      <family val="3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49" fontId="0" fillId="0" borderId="2" xfId="0" applyNumberFormat="1" applyFont="1" applyBorder="1"/>
    <xf numFmtId="0" fontId="0" fillId="0" borderId="2" xfId="0" applyNumberFormat="1" applyFont="1" applyBorder="1" applyAlignment="1">
      <alignment wrapText="1"/>
    </xf>
    <xf numFmtId="49" fontId="0" fillId="2" borderId="2" xfId="0" applyNumberFormat="1" applyFill="1" applyBorder="1"/>
    <xf numFmtId="0" fontId="2" fillId="2" borderId="2" xfId="0" applyNumberFormat="1" applyFont="1" applyFill="1" applyBorder="1" applyAlignment="1">
      <alignment wrapText="1"/>
    </xf>
    <xf numFmtId="4" fontId="1" fillId="2" borderId="2" xfId="0" applyNumberFormat="1" applyFont="1" applyFill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49" fontId="0" fillId="0" borderId="2" xfId="0" applyNumberFormat="1" applyFont="1" applyFill="1" applyBorder="1"/>
    <xf numFmtId="0" fontId="0" fillId="0" borderId="2" xfId="0" applyNumberFormat="1" applyFont="1" applyFill="1" applyBorder="1" applyAlignment="1">
      <alignment wrapText="1"/>
    </xf>
    <xf numFmtId="49" fontId="0" fillId="0" borderId="2" xfId="0" applyNumberFormat="1" applyFill="1" applyBorder="1"/>
    <xf numFmtId="0" fontId="3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2" xfId="0" applyNumberFormat="1" applyFont="1" applyFill="1" applyBorder="1" applyAlignment="1">
      <alignment wrapText="1"/>
    </xf>
    <xf numFmtId="4" fontId="1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2" borderId="2" xfId="0" applyFill="1" applyBorder="1" applyAlignment="1">
      <alignment horizontal="left"/>
    </xf>
    <xf numFmtId="0" fontId="0" fillId="2" borderId="2" xfId="0" applyFill="1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4" fontId="0" fillId="0" borderId="0" xfId="0" applyNumberFormat="1"/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2" fillId="2" borderId="2" xfId="0" applyFont="1" applyFill="1" applyBorder="1"/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4" borderId="2" xfId="0" applyFill="1" applyBorder="1"/>
    <xf numFmtId="49" fontId="2" fillId="2" borderId="2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wrapText="1"/>
    </xf>
    <xf numFmtId="49" fontId="5" fillId="0" borderId="2" xfId="0" applyNumberFormat="1" applyFont="1" applyFill="1" applyBorder="1"/>
    <xf numFmtId="0" fontId="5" fillId="0" borderId="2" xfId="0" applyNumberFormat="1" applyFont="1" applyFill="1" applyBorder="1" applyAlignment="1">
      <alignment wrapText="1"/>
    </xf>
    <xf numFmtId="0" fontId="0" fillId="0" borderId="2" xfId="0" applyNumberFormat="1" applyFont="1" applyFill="1" applyBorder="1" applyAlignment="1">
      <alignment horizontal="left" wrapText="1"/>
    </xf>
    <xf numFmtId="49" fontId="0" fillId="0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/>
    <xf numFmtId="4" fontId="0" fillId="0" borderId="2" xfId="0" applyNumberFormat="1" applyFont="1" applyFill="1" applyBorder="1"/>
    <xf numFmtId="49" fontId="1" fillId="2" borderId="0" xfId="0" applyNumberFormat="1" applyFont="1" applyFill="1" applyBorder="1" applyAlignment="1"/>
    <xf numFmtId="0" fontId="2" fillId="2" borderId="2" xfId="0" applyFont="1" applyFill="1" applyBorder="1" applyAlignment="1">
      <alignment wrapText="1"/>
    </xf>
    <xf numFmtId="0" fontId="6" fillId="0" borderId="0" xfId="0" applyFont="1"/>
    <xf numFmtId="4" fontId="7" fillId="0" borderId="2" xfId="0" applyNumberFormat="1" applyFont="1" applyFill="1" applyBorder="1"/>
    <xf numFmtId="49" fontId="3" fillId="0" borderId="2" xfId="0" applyNumberFormat="1" applyFont="1" applyFill="1" applyBorder="1"/>
    <xf numFmtId="0" fontId="3" fillId="0" borderId="2" xfId="0" applyFont="1" applyFill="1" applyBorder="1" applyAlignment="1">
      <alignment horizontal="left"/>
    </xf>
    <xf numFmtId="4" fontId="0" fillId="0" borderId="2" xfId="0" applyNumberFormat="1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8" fillId="0" borderId="0" xfId="0" applyFont="1" applyAlignment="1">
      <alignment vertical="center"/>
    </xf>
    <xf numFmtId="49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/>
    <xf numFmtId="0" fontId="8" fillId="0" borderId="0" xfId="0" applyFont="1" applyAlignment="1">
      <alignment vertical="center"/>
    </xf>
    <xf numFmtId="49" fontId="1" fillId="0" borderId="2" xfId="0" applyNumberFormat="1" applyFon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0" fillId="0" borderId="4" xfId="0" applyNumberFormat="1" applyFill="1" applyBorder="1"/>
    <xf numFmtId="49" fontId="0" fillId="0" borderId="5" xfId="0" applyNumberFormat="1" applyFill="1" applyBorder="1"/>
    <xf numFmtId="49" fontId="0" fillId="0" borderId="6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2" borderId="8" xfId="0" applyNumberFormat="1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tabSelected="1" view="pageBreakPreview" zoomScaleNormal="100" zoomScaleSheetLayoutView="100" workbookViewId="0">
      <selection activeCell="A108" sqref="A108"/>
    </sheetView>
  </sheetViews>
  <sheetFormatPr defaultRowHeight="14.4" x14ac:dyDescent="0.3"/>
  <cols>
    <col min="1" max="1" width="5.109375" customWidth="1"/>
    <col min="2" max="2" width="3.5546875" customWidth="1"/>
    <col min="3" max="4" width="6.109375" customWidth="1"/>
    <col min="5" max="5" width="3.77734375" customWidth="1"/>
    <col min="6" max="6" width="5.5546875" customWidth="1"/>
    <col min="7" max="7" width="5.109375" customWidth="1"/>
    <col min="8" max="8" width="6.6640625" customWidth="1"/>
    <col min="9" max="9" width="22.6640625" customWidth="1"/>
    <col min="10" max="10" width="13.21875" customWidth="1"/>
    <col min="11" max="13" width="13.77734375" customWidth="1"/>
    <col min="14" max="14" width="11" customWidth="1"/>
  </cols>
  <sheetData>
    <row r="1" spans="1:14" x14ac:dyDescent="0.3">
      <c r="A1" s="66" t="s">
        <v>357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x14ac:dyDescent="0.3">
      <c r="A2" s="66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x14ac:dyDescent="0.3">
      <c r="A3" s="34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4" t="s">
        <v>331</v>
      </c>
      <c r="I3" s="35" t="s">
        <v>8</v>
      </c>
      <c r="J3" s="44" t="s">
        <v>349</v>
      </c>
      <c r="K3" s="25" t="s">
        <v>351</v>
      </c>
      <c r="L3" s="25" t="s">
        <v>356</v>
      </c>
      <c r="M3" s="25" t="s">
        <v>358</v>
      </c>
      <c r="N3" s="25" t="s">
        <v>352</v>
      </c>
    </row>
    <row r="4" spans="1:14" x14ac:dyDescent="0.3">
      <c r="A4" s="37"/>
      <c r="B4" s="37"/>
      <c r="C4" s="37"/>
      <c r="D4" s="37"/>
      <c r="E4" s="37"/>
      <c r="F4" s="37"/>
      <c r="G4" s="37"/>
      <c r="H4" s="37"/>
      <c r="I4" s="35"/>
      <c r="J4" s="25"/>
      <c r="K4" s="25"/>
      <c r="L4" s="25"/>
      <c r="M4" s="25"/>
      <c r="N4" s="25"/>
    </row>
    <row r="5" spans="1:14" ht="15" customHeight="1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400000</v>
      </c>
      <c r="K5" s="3">
        <v>400000</v>
      </c>
      <c r="L5" s="3">
        <v>400000</v>
      </c>
      <c r="M5" s="3">
        <v>400000</v>
      </c>
      <c r="N5" s="3"/>
    </row>
    <row r="6" spans="1:14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225000</v>
      </c>
      <c r="K6" s="3">
        <v>225000</v>
      </c>
      <c r="L6" s="3">
        <v>225000</v>
      </c>
      <c r="M6" s="3">
        <v>225000</v>
      </c>
      <c r="N6" s="3"/>
    </row>
    <row r="7" spans="1:14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3">
        <v>78480</v>
      </c>
      <c r="M7" s="3">
        <v>78480</v>
      </c>
      <c r="N7" s="3"/>
    </row>
    <row r="8" spans="1:14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6975</v>
      </c>
      <c r="K8" s="3">
        <v>6975</v>
      </c>
      <c r="L8" s="3">
        <v>6975</v>
      </c>
      <c r="M8" s="3">
        <v>6975</v>
      </c>
      <c r="N8" s="3"/>
    </row>
    <row r="9" spans="1:14" ht="15" customHeight="1" x14ac:dyDescent="0.3">
      <c r="A9" s="1" t="s">
        <v>9</v>
      </c>
      <c r="B9" s="1" t="s">
        <v>10</v>
      </c>
      <c r="C9" s="1"/>
      <c r="D9" s="1"/>
      <c r="E9" s="1" t="s">
        <v>26</v>
      </c>
      <c r="F9" s="1" t="s">
        <v>27</v>
      </c>
      <c r="G9" s="1" t="s">
        <v>28</v>
      </c>
      <c r="H9" s="1"/>
      <c r="I9" s="2" t="s">
        <v>29</v>
      </c>
      <c r="J9" s="3">
        <v>5000</v>
      </c>
      <c r="K9" s="3">
        <v>5000</v>
      </c>
      <c r="L9" s="3">
        <v>5000</v>
      </c>
      <c r="M9" s="3">
        <v>5000</v>
      </c>
      <c r="N9" s="3"/>
    </row>
    <row r="10" spans="1:14" ht="15" customHeight="1" x14ac:dyDescent="0.3">
      <c r="A10" s="1" t="s">
        <v>9</v>
      </c>
      <c r="B10" s="1" t="s">
        <v>10</v>
      </c>
      <c r="C10" s="1"/>
      <c r="D10" s="1"/>
      <c r="E10" s="1" t="s">
        <v>26</v>
      </c>
      <c r="F10" s="1" t="s">
        <v>27</v>
      </c>
      <c r="G10" s="1" t="s">
        <v>30</v>
      </c>
      <c r="H10" s="1"/>
      <c r="I10" s="2" t="s">
        <v>31</v>
      </c>
      <c r="J10" s="3">
        <v>40000</v>
      </c>
      <c r="K10" s="3">
        <v>40000</v>
      </c>
      <c r="L10" s="3">
        <v>40000</v>
      </c>
      <c r="M10" s="3">
        <v>40000</v>
      </c>
      <c r="N10" s="3"/>
    </row>
    <row r="11" spans="1:14" ht="15" customHeight="1" x14ac:dyDescent="0.3">
      <c r="A11" s="1" t="s">
        <v>9</v>
      </c>
      <c r="B11" s="1" t="s">
        <v>10</v>
      </c>
      <c r="C11" s="1"/>
      <c r="D11" s="1" t="s">
        <v>32</v>
      </c>
      <c r="E11" s="1" t="s">
        <v>26</v>
      </c>
      <c r="F11" s="1" t="s">
        <v>27</v>
      </c>
      <c r="G11" s="1" t="s">
        <v>30</v>
      </c>
      <c r="H11" s="1"/>
      <c r="I11" s="2" t="s">
        <v>33</v>
      </c>
      <c r="J11" s="3">
        <v>40000</v>
      </c>
      <c r="K11" s="3">
        <v>40000</v>
      </c>
      <c r="L11" s="3">
        <v>40000</v>
      </c>
      <c r="M11" s="3">
        <v>40000</v>
      </c>
      <c r="N11" s="3"/>
    </row>
    <row r="12" spans="1:14" ht="15" customHeight="1" x14ac:dyDescent="0.3">
      <c r="A12" s="1" t="s">
        <v>9</v>
      </c>
      <c r="B12" s="1" t="s">
        <v>10</v>
      </c>
      <c r="C12" s="1"/>
      <c r="D12" s="1"/>
      <c r="E12" s="1" t="s">
        <v>10</v>
      </c>
      <c r="F12" s="1" t="s">
        <v>36</v>
      </c>
      <c r="G12" s="1" t="s">
        <v>13</v>
      </c>
      <c r="H12" s="1"/>
      <c r="I12" s="2" t="s">
        <v>37</v>
      </c>
      <c r="J12" s="3">
        <v>8170</v>
      </c>
      <c r="K12" s="3">
        <v>8170</v>
      </c>
      <c r="L12" s="3">
        <v>8170</v>
      </c>
      <c r="M12" s="3">
        <v>8170</v>
      </c>
      <c r="N12" s="3"/>
    </row>
    <row r="13" spans="1:14" ht="15" customHeight="1" x14ac:dyDescent="0.3">
      <c r="A13" s="1" t="s">
        <v>9</v>
      </c>
      <c r="B13" s="1" t="s">
        <v>10</v>
      </c>
      <c r="C13" s="1"/>
      <c r="D13" s="1"/>
      <c r="E13" s="1" t="s">
        <v>10</v>
      </c>
      <c r="F13" s="1" t="s">
        <v>36</v>
      </c>
      <c r="G13" s="1" t="s">
        <v>38</v>
      </c>
      <c r="H13" s="1"/>
      <c r="I13" s="2" t="s">
        <v>39</v>
      </c>
      <c r="J13" s="3">
        <v>69068</v>
      </c>
      <c r="K13" s="3">
        <v>69068</v>
      </c>
      <c r="L13" s="3">
        <v>69068</v>
      </c>
      <c r="M13" s="3">
        <v>69068</v>
      </c>
      <c r="N13" s="3"/>
    </row>
    <row r="14" spans="1:14" ht="15" customHeight="1" x14ac:dyDescent="0.3">
      <c r="A14" s="1" t="s">
        <v>9</v>
      </c>
      <c r="B14" s="1" t="s">
        <v>10</v>
      </c>
      <c r="C14" s="1"/>
      <c r="D14" s="1"/>
      <c r="E14" s="1" t="s">
        <v>10</v>
      </c>
      <c r="F14" s="1" t="s">
        <v>41</v>
      </c>
      <c r="G14" s="1" t="s">
        <v>38</v>
      </c>
      <c r="H14" s="1"/>
      <c r="I14" s="2" t="s">
        <v>310</v>
      </c>
      <c r="J14" s="3">
        <v>3500</v>
      </c>
      <c r="K14" s="3">
        <v>3500</v>
      </c>
      <c r="L14" s="3">
        <v>3500</v>
      </c>
      <c r="M14" s="3">
        <v>3500</v>
      </c>
      <c r="N14" s="3"/>
    </row>
    <row r="15" spans="1:14" ht="30" customHeight="1" x14ac:dyDescent="0.3">
      <c r="A15" s="1" t="s">
        <v>9</v>
      </c>
      <c r="B15" s="1" t="s">
        <v>10</v>
      </c>
      <c r="C15" s="1"/>
      <c r="D15" s="1"/>
      <c r="E15" s="1" t="s">
        <v>45</v>
      </c>
      <c r="F15" s="1"/>
      <c r="G15" s="1" t="s">
        <v>46</v>
      </c>
      <c r="H15" s="1"/>
      <c r="I15" s="2" t="s">
        <v>47</v>
      </c>
      <c r="J15" s="3">
        <v>3800000</v>
      </c>
      <c r="K15" s="3">
        <v>3800000</v>
      </c>
      <c r="L15" s="3">
        <v>3800000</v>
      </c>
      <c r="M15" s="3">
        <v>3800000</v>
      </c>
      <c r="N15" s="3"/>
    </row>
    <row r="16" spans="1:14" ht="15" customHeight="1" x14ac:dyDescent="0.3">
      <c r="A16" s="1" t="s">
        <v>9</v>
      </c>
      <c r="B16" s="1" t="s">
        <v>10</v>
      </c>
      <c r="C16" s="1"/>
      <c r="D16" s="1"/>
      <c r="E16" s="1" t="s">
        <v>45</v>
      </c>
      <c r="F16" s="1"/>
      <c r="G16" s="1" t="s">
        <v>48</v>
      </c>
      <c r="H16" s="1"/>
      <c r="I16" s="2" t="s">
        <v>49</v>
      </c>
      <c r="J16" s="3">
        <v>40000</v>
      </c>
      <c r="K16" s="3">
        <v>40000</v>
      </c>
      <c r="L16" s="3">
        <v>40000</v>
      </c>
      <c r="M16" s="3">
        <v>40000</v>
      </c>
      <c r="N16" s="3"/>
    </row>
    <row r="17" spans="1:14" ht="15" customHeight="1" x14ac:dyDescent="0.3">
      <c r="A17" s="1" t="s">
        <v>9</v>
      </c>
      <c r="B17" s="1" t="s">
        <v>10</v>
      </c>
      <c r="C17" s="1"/>
      <c r="D17" s="1"/>
      <c r="E17" s="1" t="s">
        <v>45</v>
      </c>
      <c r="F17" s="1"/>
      <c r="G17" s="1" t="s">
        <v>50</v>
      </c>
      <c r="H17" s="1"/>
      <c r="I17" s="2" t="s">
        <v>51</v>
      </c>
      <c r="J17" s="3">
        <v>330000</v>
      </c>
      <c r="K17" s="3">
        <v>330000</v>
      </c>
      <c r="L17" s="3">
        <v>330000</v>
      </c>
      <c r="M17" s="3">
        <v>330000</v>
      </c>
      <c r="N17" s="3"/>
    </row>
    <row r="18" spans="1:14" ht="15" customHeight="1" x14ac:dyDescent="0.3">
      <c r="A18" s="1" t="s">
        <v>9</v>
      </c>
      <c r="B18" s="1" t="s">
        <v>10</v>
      </c>
      <c r="C18" s="1"/>
      <c r="D18" s="1"/>
      <c r="E18" s="1" t="s">
        <v>45</v>
      </c>
      <c r="F18" s="1"/>
      <c r="G18" s="1" t="s">
        <v>52</v>
      </c>
      <c r="H18" s="1"/>
      <c r="I18" s="2" t="s">
        <v>53</v>
      </c>
      <c r="J18" s="3">
        <v>2800000</v>
      </c>
      <c r="K18" s="3">
        <v>2800000</v>
      </c>
      <c r="L18" s="3">
        <v>2800000</v>
      </c>
      <c r="M18" s="3">
        <v>2800000</v>
      </c>
      <c r="N18" s="3"/>
    </row>
    <row r="19" spans="1:14" ht="15" customHeight="1" x14ac:dyDescent="0.3">
      <c r="A19" s="1" t="s">
        <v>9</v>
      </c>
      <c r="B19" s="1" t="s">
        <v>10</v>
      </c>
      <c r="C19" s="1"/>
      <c r="D19" s="1"/>
      <c r="E19" s="1" t="s">
        <v>45</v>
      </c>
      <c r="F19" s="1"/>
      <c r="G19" s="1" t="s">
        <v>54</v>
      </c>
      <c r="H19" s="1"/>
      <c r="I19" s="2" t="s">
        <v>55</v>
      </c>
      <c r="J19" s="3">
        <v>200000</v>
      </c>
      <c r="K19" s="3">
        <v>200000</v>
      </c>
      <c r="L19" s="3">
        <v>200000</v>
      </c>
      <c r="M19" s="3">
        <v>200000</v>
      </c>
      <c r="N19" s="3"/>
    </row>
    <row r="20" spans="1:14" ht="15" customHeight="1" x14ac:dyDescent="0.3">
      <c r="A20" s="1" t="s">
        <v>9</v>
      </c>
      <c r="B20" s="1" t="s">
        <v>10</v>
      </c>
      <c r="C20" s="1"/>
      <c r="D20" s="1"/>
      <c r="E20" s="1" t="s">
        <v>45</v>
      </c>
      <c r="F20" s="1"/>
      <c r="G20" s="1" t="s">
        <v>56</v>
      </c>
      <c r="H20" s="1"/>
      <c r="I20" s="2" t="s">
        <v>57</v>
      </c>
      <c r="J20" s="3">
        <v>8000000</v>
      </c>
      <c r="K20" s="3">
        <v>8000000</v>
      </c>
      <c r="L20" s="3">
        <v>8000000</v>
      </c>
      <c r="M20" s="3">
        <v>8000000</v>
      </c>
      <c r="N20" s="3"/>
    </row>
    <row r="21" spans="1:14" ht="15" customHeight="1" x14ac:dyDescent="0.3">
      <c r="A21" s="1" t="s">
        <v>9</v>
      </c>
      <c r="B21" s="1" t="s">
        <v>10</v>
      </c>
      <c r="C21" s="1"/>
      <c r="D21" s="1"/>
      <c r="E21" s="1" t="s">
        <v>45</v>
      </c>
      <c r="F21" s="1"/>
      <c r="G21" s="1" t="s">
        <v>58</v>
      </c>
      <c r="H21" s="1"/>
      <c r="I21" s="2" t="s">
        <v>266</v>
      </c>
      <c r="J21" s="3">
        <v>850000</v>
      </c>
      <c r="K21" s="3">
        <v>850000</v>
      </c>
      <c r="L21" s="3">
        <v>850000</v>
      </c>
      <c r="M21" s="3">
        <v>850000</v>
      </c>
      <c r="N21" s="3"/>
    </row>
    <row r="22" spans="1:14" ht="15" customHeight="1" x14ac:dyDescent="0.3">
      <c r="A22" s="1" t="s">
        <v>9</v>
      </c>
      <c r="B22" s="1" t="s">
        <v>10</v>
      </c>
      <c r="C22" s="1"/>
      <c r="D22" s="1"/>
      <c r="E22" s="1" t="s">
        <v>45</v>
      </c>
      <c r="F22" s="1"/>
      <c r="G22" s="1" t="s">
        <v>59</v>
      </c>
      <c r="H22" s="1"/>
      <c r="I22" s="2" t="s">
        <v>60</v>
      </c>
      <c r="J22" s="3">
        <v>16000</v>
      </c>
      <c r="K22" s="3">
        <v>16000</v>
      </c>
      <c r="L22" s="3">
        <v>16000</v>
      </c>
      <c r="M22" s="3">
        <v>16000</v>
      </c>
      <c r="N22" s="3"/>
    </row>
    <row r="23" spans="1:14" ht="15" customHeight="1" x14ac:dyDescent="0.3">
      <c r="A23" s="1" t="s">
        <v>9</v>
      </c>
      <c r="B23" s="1" t="s">
        <v>10</v>
      </c>
      <c r="C23" s="1"/>
      <c r="D23" s="1"/>
      <c r="E23" s="1" t="s">
        <v>45</v>
      </c>
      <c r="F23" s="1"/>
      <c r="G23" s="1" t="s">
        <v>61</v>
      </c>
      <c r="H23" s="1"/>
      <c r="I23" s="2" t="s">
        <v>347</v>
      </c>
      <c r="J23" s="3">
        <v>3000</v>
      </c>
      <c r="K23" s="3">
        <v>3000</v>
      </c>
      <c r="L23" s="3">
        <v>3000</v>
      </c>
      <c r="M23" s="3">
        <v>3000</v>
      </c>
      <c r="N23" s="3"/>
    </row>
    <row r="24" spans="1:14" ht="15" customHeight="1" x14ac:dyDescent="0.3">
      <c r="A24" s="1" t="s">
        <v>9</v>
      </c>
      <c r="B24" s="1" t="s">
        <v>10</v>
      </c>
      <c r="C24" s="1"/>
      <c r="D24" s="1"/>
      <c r="E24" s="1" t="s">
        <v>45</v>
      </c>
      <c r="F24" s="1"/>
      <c r="G24" s="1" t="s">
        <v>64</v>
      </c>
      <c r="H24" s="1"/>
      <c r="I24" s="2" t="s">
        <v>65</v>
      </c>
      <c r="J24" s="3">
        <v>12000</v>
      </c>
      <c r="K24" s="3">
        <v>12000</v>
      </c>
      <c r="L24" s="3">
        <v>12000</v>
      </c>
      <c r="M24" s="3">
        <v>12000</v>
      </c>
      <c r="N24" s="3"/>
    </row>
    <row r="25" spans="1:14" ht="15" customHeight="1" x14ac:dyDescent="0.3">
      <c r="A25" s="1" t="s">
        <v>20</v>
      </c>
      <c r="B25" s="1" t="s">
        <v>21</v>
      </c>
      <c r="C25" s="1"/>
      <c r="D25" s="1"/>
      <c r="E25" s="1" t="s">
        <v>43</v>
      </c>
      <c r="F25" s="1"/>
      <c r="G25" s="1" t="s">
        <v>62</v>
      </c>
      <c r="H25" s="1"/>
      <c r="I25" s="2" t="s">
        <v>63</v>
      </c>
      <c r="J25" s="3">
        <v>70000</v>
      </c>
      <c r="K25" s="3">
        <v>70000</v>
      </c>
      <c r="L25" s="3">
        <v>70000</v>
      </c>
      <c r="M25" s="3">
        <v>70000</v>
      </c>
      <c r="N25" s="3"/>
    </row>
    <row r="26" spans="1:14" ht="15" customHeight="1" x14ac:dyDescent="0.3">
      <c r="A26" s="1" t="s">
        <v>9</v>
      </c>
      <c r="B26" s="1" t="s">
        <v>10</v>
      </c>
      <c r="C26" s="1"/>
      <c r="D26" s="1"/>
      <c r="E26" s="1" t="s">
        <v>45</v>
      </c>
      <c r="F26" s="1"/>
      <c r="G26" s="1" t="s">
        <v>66</v>
      </c>
      <c r="H26" s="1"/>
      <c r="I26" s="2" t="s">
        <v>67</v>
      </c>
      <c r="J26" s="3">
        <v>800000</v>
      </c>
      <c r="K26" s="3">
        <v>800000</v>
      </c>
      <c r="L26" s="3">
        <v>800000</v>
      </c>
      <c r="M26" s="3">
        <v>800000</v>
      </c>
      <c r="N26" s="3"/>
    </row>
    <row r="27" spans="1:14" ht="15" customHeight="1" x14ac:dyDescent="0.3">
      <c r="A27" s="1" t="s">
        <v>9</v>
      </c>
      <c r="B27" s="1" t="s">
        <v>68</v>
      </c>
      <c r="C27" s="1"/>
      <c r="D27" s="1"/>
      <c r="E27" s="1" t="s">
        <v>45</v>
      </c>
      <c r="F27" s="1"/>
      <c r="G27" s="1" t="s">
        <v>69</v>
      </c>
      <c r="H27" s="1"/>
      <c r="I27" s="2" t="s">
        <v>70</v>
      </c>
      <c r="J27" s="3">
        <v>254000</v>
      </c>
      <c r="K27" s="3">
        <v>254000</v>
      </c>
      <c r="L27" s="3">
        <v>254000</v>
      </c>
      <c r="M27" s="3">
        <v>254000</v>
      </c>
      <c r="N27" s="3"/>
    </row>
    <row r="28" spans="1:14" ht="15" customHeight="1" x14ac:dyDescent="0.3">
      <c r="A28" s="24">
        <v>236</v>
      </c>
      <c r="B28" s="24">
        <v>20</v>
      </c>
      <c r="C28" s="25"/>
      <c r="D28" s="25"/>
      <c r="E28" s="24">
        <v>12</v>
      </c>
      <c r="F28" s="24">
        <v>6330</v>
      </c>
      <c r="G28" s="24">
        <v>4134</v>
      </c>
      <c r="H28" s="25"/>
      <c r="I28" s="25" t="s">
        <v>263</v>
      </c>
      <c r="J28" s="3">
        <v>132000</v>
      </c>
      <c r="K28" s="3">
        <v>132000</v>
      </c>
      <c r="L28" s="3">
        <v>132000</v>
      </c>
      <c r="M28" s="3">
        <v>132000</v>
      </c>
      <c r="N28" s="3"/>
    </row>
    <row r="29" spans="1:14" ht="15" customHeight="1" x14ac:dyDescent="0.3">
      <c r="A29" s="41">
        <v>231</v>
      </c>
      <c r="B29" s="41">
        <v>10</v>
      </c>
      <c r="C29" s="42"/>
      <c r="D29" s="42"/>
      <c r="E29" s="41">
        <v>8</v>
      </c>
      <c r="F29" s="41">
        <v>2411</v>
      </c>
      <c r="G29" s="41">
        <v>2111</v>
      </c>
      <c r="H29" s="42"/>
      <c r="I29" s="42" t="s">
        <v>281</v>
      </c>
      <c r="J29" s="3">
        <v>192000</v>
      </c>
      <c r="K29" s="3">
        <v>192000</v>
      </c>
      <c r="L29" s="3">
        <v>192000</v>
      </c>
      <c r="M29" s="3">
        <v>192000</v>
      </c>
      <c r="N29" s="3"/>
    </row>
    <row r="30" spans="1:14" ht="15" customHeight="1" x14ac:dyDescent="0.3">
      <c r="A30" s="41">
        <v>231</v>
      </c>
      <c r="B30" s="41">
        <v>10</v>
      </c>
      <c r="C30" s="42"/>
      <c r="D30" s="42"/>
      <c r="E30" s="41">
        <v>8</v>
      </c>
      <c r="F30" s="41">
        <v>2141</v>
      </c>
      <c r="G30" s="41">
        <v>2112</v>
      </c>
      <c r="H30" s="42"/>
      <c r="I30" s="43" t="s">
        <v>291</v>
      </c>
      <c r="J30" s="3">
        <v>80000</v>
      </c>
      <c r="K30" s="3">
        <v>80000</v>
      </c>
      <c r="L30" s="3">
        <v>80000</v>
      </c>
      <c r="M30" s="3">
        <v>80000</v>
      </c>
      <c r="N30" s="3"/>
    </row>
    <row r="31" spans="1:14" ht="15" customHeight="1" x14ac:dyDescent="0.3">
      <c r="A31" s="41">
        <v>231</v>
      </c>
      <c r="B31" s="41">
        <v>10</v>
      </c>
      <c r="C31" s="42"/>
      <c r="D31" s="42"/>
      <c r="E31" s="41">
        <v>8</v>
      </c>
      <c r="F31" s="41">
        <v>2144</v>
      </c>
      <c r="G31" s="41">
        <v>2111</v>
      </c>
      <c r="H31" s="42"/>
      <c r="I31" s="43" t="s">
        <v>292</v>
      </c>
      <c r="J31" s="3">
        <v>20000</v>
      </c>
      <c r="K31" s="3">
        <v>20000</v>
      </c>
      <c r="L31" s="3">
        <v>20000</v>
      </c>
      <c r="M31" s="3">
        <v>20000</v>
      </c>
      <c r="N31" s="3"/>
    </row>
    <row r="32" spans="1:14" ht="15" customHeight="1" x14ac:dyDescent="0.3">
      <c r="A32" s="41">
        <v>236</v>
      </c>
      <c r="B32" s="41">
        <v>30</v>
      </c>
      <c r="C32" s="42"/>
      <c r="D32" s="42"/>
      <c r="E32" s="41">
        <v>12</v>
      </c>
      <c r="F32" s="41">
        <v>6330</v>
      </c>
      <c r="G32" s="41">
        <v>4134</v>
      </c>
      <c r="H32" s="42"/>
      <c r="I32" s="43" t="s">
        <v>296</v>
      </c>
      <c r="J32" s="3">
        <v>886000</v>
      </c>
      <c r="K32" s="3">
        <v>886000</v>
      </c>
      <c r="L32" s="3">
        <v>886000</v>
      </c>
      <c r="M32" s="3">
        <v>886000</v>
      </c>
      <c r="N32" s="3"/>
    </row>
    <row r="33" spans="1:14" ht="15" customHeight="1" x14ac:dyDescent="0.3">
      <c r="A33" s="41">
        <v>231</v>
      </c>
      <c r="B33" s="41">
        <v>10</v>
      </c>
      <c r="C33" s="42"/>
      <c r="D33" s="42"/>
      <c r="E33" s="41">
        <v>8</v>
      </c>
      <c r="F33" s="41">
        <v>6171</v>
      </c>
      <c r="G33" s="41">
        <v>2324</v>
      </c>
      <c r="H33" s="42"/>
      <c r="I33" s="43" t="s">
        <v>353</v>
      </c>
      <c r="J33" s="3">
        <v>0</v>
      </c>
      <c r="K33" s="3">
        <v>526796.56000000006</v>
      </c>
      <c r="L33" s="3">
        <v>526796.56000000006</v>
      </c>
      <c r="M33" s="3">
        <v>526796.56000000006</v>
      </c>
      <c r="N33" s="3" t="s">
        <v>74</v>
      </c>
    </row>
    <row r="34" spans="1:14" ht="15" customHeight="1" x14ac:dyDescent="0.3">
      <c r="A34" s="41">
        <v>231</v>
      </c>
      <c r="B34" s="41">
        <v>20</v>
      </c>
      <c r="C34" s="42">
        <v>13101</v>
      </c>
      <c r="D34" s="42">
        <v>2101</v>
      </c>
      <c r="E34" s="41">
        <v>12</v>
      </c>
      <c r="F34" s="41"/>
      <c r="G34" s="41">
        <v>4116</v>
      </c>
      <c r="H34" s="42"/>
      <c r="I34" s="43" t="s">
        <v>359</v>
      </c>
      <c r="J34" s="3">
        <v>0</v>
      </c>
      <c r="K34" s="3">
        <v>0</v>
      </c>
      <c r="L34" s="3">
        <v>0</v>
      </c>
      <c r="M34" s="3">
        <v>15000</v>
      </c>
      <c r="N34" s="3">
        <v>15000</v>
      </c>
    </row>
    <row r="35" spans="1:14" ht="15" customHeight="1" x14ac:dyDescent="0.3">
      <c r="A35" s="41">
        <v>231</v>
      </c>
      <c r="B35" s="41">
        <v>20</v>
      </c>
      <c r="C35" s="42">
        <v>13101</v>
      </c>
      <c r="D35" s="42">
        <v>2102</v>
      </c>
      <c r="E35" s="41">
        <v>12</v>
      </c>
      <c r="F35" s="41"/>
      <c r="G35" s="41">
        <v>4116</v>
      </c>
      <c r="H35" s="42"/>
      <c r="I35" s="43" t="s">
        <v>359</v>
      </c>
      <c r="J35" s="3">
        <v>0</v>
      </c>
      <c r="K35" s="3">
        <v>0</v>
      </c>
      <c r="L35" s="3">
        <v>0</v>
      </c>
      <c r="M35" s="3">
        <v>15000</v>
      </c>
      <c r="N35" s="3">
        <v>15000</v>
      </c>
    </row>
    <row r="36" spans="1:14" x14ac:dyDescent="0.3">
      <c r="A36" s="67" t="s">
        <v>71</v>
      </c>
      <c r="B36" s="67"/>
      <c r="C36" s="67"/>
      <c r="D36" s="67"/>
      <c r="E36" s="67"/>
      <c r="F36" s="67"/>
      <c r="G36" s="67"/>
      <c r="H36" s="67"/>
      <c r="I36" s="67"/>
      <c r="J36" s="3">
        <f>SUM('příjmy 3'!J5:J32)</f>
        <v>19361193</v>
      </c>
      <c r="K36" s="3">
        <f>SUM(K5:K35)</f>
        <v>19887989.559999999</v>
      </c>
      <c r="L36" s="3">
        <f>SUM(L5:L35)</f>
        <v>19887989.559999999</v>
      </c>
      <c r="M36" s="3">
        <f>SUM(M5:M35)</f>
        <v>19917989.559999999</v>
      </c>
      <c r="N36" s="3">
        <f>SUM(N5:N35)</f>
        <v>30000</v>
      </c>
    </row>
    <row r="37" spans="1:14" x14ac:dyDescent="0.3">
      <c r="A37" s="66" t="s">
        <v>357</v>
      </c>
      <c r="B37" s="65"/>
      <c r="C37" s="65"/>
      <c r="D37" s="65"/>
      <c r="E37" s="65"/>
      <c r="F37" s="65"/>
      <c r="G37" s="65"/>
      <c r="H37" s="65"/>
      <c r="I37" s="65"/>
      <c r="J37" s="64"/>
      <c r="K37" s="64"/>
      <c r="L37" s="64"/>
      <c r="M37" s="64"/>
      <c r="N37" s="64"/>
    </row>
    <row r="38" spans="1:14" x14ac:dyDescent="0.3">
      <c r="A38" s="66" t="s">
        <v>72</v>
      </c>
      <c r="B38" s="65"/>
      <c r="C38" s="65"/>
      <c r="D38" s="65"/>
      <c r="E38" s="65"/>
      <c r="F38" s="65"/>
      <c r="G38" s="65"/>
      <c r="H38" s="65"/>
      <c r="I38" s="65"/>
      <c r="J38" s="64"/>
      <c r="K38" s="64"/>
      <c r="L38" s="64"/>
      <c r="M38" s="64"/>
      <c r="N38" s="64"/>
    </row>
    <row r="39" spans="1:14" x14ac:dyDescent="0.3">
      <c r="A39" s="34" t="s">
        <v>1</v>
      </c>
      <c r="B39" s="34" t="s">
        <v>2</v>
      </c>
      <c r="C39" s="34" t="s">
        <v>3</v>
      </c>
      <c r="D39" s="34" t="s">
        <v>4</v>
      </c>
      <c r="E39" s="34" t="s">
        <v>5</v>
      </c>
      <c r="F39" s="34" t="s">
        <v>6</v>
      </c>
      <c r="G39" s="34" t="s">
        <v>7</v>
      </c>
      <c r="H39" s="36" t="s">
        <v>73</v>
      </c>
      <c r="I39" s="35" t="s">
        <v>8</v>
      </c>
      <c r="J39" s="44" t="s">
        <v>349</v>
      </c>
      <c r="K39" s="25" t="s">
        <v>351</v>
      </c>
      <c r="L39" s="25" t="s">
        <v>356</v>
      </c>
      <c r="M39" s="25" t="s">
        <v>358</v>
      </c>
      <c r="N39" s="25" t="s">
        <v>352</v>
      </c>
    </row>
    <row r="40" spans="1:14" x14ac:dyDescent="0.3">
      <c r="A40" s="37"/>
      <c r="B40" s="37"/>
      <c r="C40" s="37"/>
      <c r="D40" s="37"/>
      <c r="E40" s="37"/>
      <c r="F40" s="37"/>
      <c r="G40" s="37"/>
      <c r="H40" s="37"/>
      <c r="I40" s="35"/>
      <c r="J40" s="25"/>
      <c r="K40" s="25"/>
      <c r="L40" s="25"/>
      <c r="M40" s="25"/>
      <c r="N40" s="25"/>
    </row>
    <row r="41" spans="1:14" ht="15.6" x14ac:dyDescent="0.3">
      <c r="A41" s="14" t="s">
        <v>20</v>
      </c>
      <c r="B41" s="14"/>
      <c r="C41" s="14"/>
      <c r="D41" s="14"/>
      <c r="E41" s="14"/>
      <c r="F41" s="58" t="s">
        <v>298</v>
      </c>
      <c r="G41" s="14" t="s">
        <v>91</v>
      </c>
      <c r="H41" s="14"/>
      <c r="I41" s="17" t="s">
        <v>92</v>
      </c>
      <c r="J41" s="53">
        <v>800144</v>
      </c>
      <c r="K41" s="53">
        <v>800144</v>
      </c>
      <c r="L41" s="53">
        <v>800144</v>
      </c>
      <c r="M41" s="53">
        <v>800144</v>
      </c>
      <c r="N41" s="3"/>
    </row>
    <row r="42" spans="1:14" ht="46.8" x14ac:dyDescent="0.3">
      <c r="A42" s="14" t="s">
        <v>20</v>
      </c>
      <c r="B42" s="14"/>
      <c r="C42" s="14"/>
      <c r="D42" s="14"/>
      <c r="E42" s="14"/>
      <c r="F42" s="58" t="s">
        <v>95</v>
      </c>
      <c r="G42" s="14" t="s">
        <v>91</v>
      </c>
      <c r="H42" s="14"/>
      <c r="I42" s="17" t="s">
        <v>96</v>
      </c>
      <c r="J42" s="53">
        <v>1667000</v>
      </c>
      <c r="K42" s="53">
        <v>1667000</v>
      </c>
      <c r="L42" s="53">
        <v>1667000</v>
      </c>
      <c r="M42" s="53">
        <v>1667000</v>
      </c>
      <c r="N42" s="3"/>
    </row>
    <row r="43" spans="1:14" ht="15.6" x14ac:dyDescent="0.3">
      <c r="A43" s="14" t="s">
        <v>20</v>
      </c>
      <c r="B43" s="14"/>
      <c r="C43" s="14"/>
      <c r="D43" s="14"/>
      <c r="E43" s="14"/>
      <c r="F43" s="58" t="s">
        <v>299</v>
      </c>
      <c r="G43" s="14" t="s">
        <v>91</v>
      </c>
      <c r="H43" s="14"/>
      <c r="I43" s="17" t="s">
        <v>98</v>
      </c>
      <c r="J43" s="53">
        <v>20000</v>
      </c>
      <c r="K43" s="53">
        <v>20000</v>
      </c>
      <c r="L43" s="53">
        <v>20000</v>
      </c>
      <c r="M43" s="53">
        <v>20000</v>
      </c>
      <c r="N43" s="3"/>
    </row>
    <row r="44" spans="1:14" ht="15.6" x14ac:dyDescent="0.3">
      <c r="A44" s="14" t="s">
        <v>20</v>
      </c>
      <c r="B44" s="14"/>
      <c r="C44" s="14"/>
      <c r="D44" s="14"/>
      <c r="E44" s="14"/>
      <c r="F44" s="58" t="s">
        <v>300</v>
      </c>
      <c r="G44" s="14"/>
      <c r="H44" s="14"/>
      <c r="I44" s="17" t="s">
        <v>100</v>
      </c>
      <c r="J44" s="53">
        <v>25000</v>
      </c>
      <c r="K44" s="53">
        <v>25000</v>
      </c>
      <c r="L44" s="53">
        <v>25000</v>
      </c>
      <c r="M44" s="53">
        <v>25000</v>
      </c>
      <c r="N44" s="3"/>
    </row>
    <row r="45" spans="1:14" ht="31.2" x14ac:dyDescent="0.3">
      <c r="A45" s="14" t="s">
        <v>20</v>
      </c>
      <c r="B45" s="14"/>
      <c r="C45" s="14"/>
      <c r="D45" s="14"/>
      <c r="E45" s="14"/>
      <c r="F45" s="58" t="s">
        <v>101</v>
      </c>
      <c r="G45" s="14" t="s">
        <v>91</v>
      </c>
      <c r="H45" s="14" t="s">
        <v>107</v>
      </c>
      <c r="I45" s="17" t="s">
        <v>108</v>
      </c>
      <c r="J45" s="53">
        <v>1481300</v>
      </c>
      <c r="K45" s="53">
        <v>1481300</v>
      </c>
      <c r="L45" s="53">
        <v>1481300</v>
      </c>
      <c r="M45" s="53">
        <v>1481300</v>
      </c>
      <c r="N45" s="3"/>
    </row>
    <row r="46" spans="1:14" ht="31.2" x14ac:dyDescent="0.3">
      <c r="A46" s="14"/>
      <c r="B46" s="14"/>
      <c r="C46" s="14"/>
      <c r="D46" s="14"/>
      <c r="E46" s="14"/>
      <c r="F46" s="58" t="s">
        <v>323</v>
      </c>
      <c r="G46" s="14"/>
      <c r="H46" s="14"/>
      <c r="I46" s="17" t="s">
        <v>324</v>
      </c>
      <c r="J46" s="53">
        <v>4300</v>
      </c>
      <c r="K46" s="53">
        <v>4300</v>
      </c>
      <c r="L46" s="53">
        <v>4300</v>
      </c>
      <c r="M46" s="53">
        <v>4300</v>
      </c>
      <c r="N46" s="3"/>
    </row>
    <row r="47" spans="1:14" ht="15.6" x14ac:dyDescent="0.3">
      <c r="A47" s="14" t="s">
        <v>20</v>
      </c>
      <c r="B47" s="14"/>
      <c r="C47" s="14"/>
      <c r="D47" s="14"/>
      <c r="E47" s="14"/>
      <c r="F47" s="58" t="s">
        <v>44</v>
      </c>
      <c r="G47" s="14" t="s">
        <v>91</v>
      </c>
      <c r="H47" s="14"/>
      <c r="I47" s="17" t="s">
        <v>123</v>
      </c>
      <c r="J47" s="53">
        <v>8210000</v>
      </c>
      <c r="K47" s="53">
        <v>8210000</v>
      </c>
      <c r="L47" s="53">
        <v>8210000</v>
      </c>
      <c r="M47" s="53">
        <v>8210000</v>
      </c>
      <c r="N47" s="3"/>
    </row>
    <row r="48" spans="1:14" ht="31.2" x14ac:dyDescent="0.3">
      <c r="A48" s="14" t="s">
        <v>20</v>
      </c>
      <c r="B48" s="14"/>
      <c r="C48" s="14"/>
      <c r="D48" s="14"/>
      <c r="E48" s="14"/>
      <c r="F48" s="58" t="s">
        <v>273</v>
      </c>
      <c r="G48" s="14"/>
      <c r="H48" s="14"/>
      <c r="I48" s="17" t="s">
        <v>270</v>
      </c>
      <c r="J48" s="53">
        <v>300000</v>
      </c>
      <c r="K48" s="53">
        <v>300000</v>
      </c>
      <c r="L48" s="53">
        <v>300000</v>
      </c>
      <c r="M48" s="53">
        <v>300000</v>
      </c>
      <c r="N48" s="3"/>
    </row>
    <row r="49" spans="1:14" ht="31.2" x14ac:dyDescent="0.3">
      <c r="A49" s="14" t="s">
        <v>20</v>
      </c>
      <c r="B49" s="14"/>
      <c r="C49" s="14"/>
      <c r="D49" s="14"/>
      <c r="E49" s="14"/>
      <c r="F49" s="58" t="s">
        <v>124</v>
      </c>
      <c r="G49" s="14" t="s">
        <v>91</v>
      </c>
      <c r="H49" s="14"/>
      <c r="I49" s="17" t="s">
        <v>350</v>
      </c>
      <c r="J49" s="53">
        <v>87186</v>
      </c>
      <c r="K49" s="53">
        <v>87186</v>
      </c>
      <c r="L49" s="53">
        <v>87186</v>
      </c>
      <c r="M49" s="53">
        <v>87186</v>
      </c>
      <c r="N49" s="3"/>
    </row>
    <row r="50" spans="1:14" ht="15.6" x14ac:dyDescent="0.3">
      <c r="A50" s="14" t="s">
        <v>20</v>
      </c>
      <c r="B50" s="14"/>
      <c r="C50" s="14"/>
      <c r="D50" s="14"/>
      <c r="E50" s="14"/>
      <c r="F50" s="58" t="s">
        <v>277</v>
      </c>
      <c r="G50" s="14" t="s">
        <v>91</v>
      </c>
      <c r="H50" s="14"/>
      <c r="I50" s="17" t="s">
        <v>132</v>
      </c>
      <c r="J50" s="53">
        <v>995000</v>
      </c>
      <c r="K50" s="53">
        <v>995000</v>
      </c>
      <c r="L50" s="53">
        <v>995000</v>
      </c>
      <c r="M50" s="53">
        <v>995000</v>
      </c>
      <c r="N50" s="3"/>
    </row>
    <row r="51" spans="1:14" ht="15.6" x14ac:dyDescent="0.3">
      <c r="A51" s="14" t="s">
        <v>20</v>
      </c>
      <c r="B51" s="14"/>
      <c r="C51" s="14"/>
      <c r="D51" s="14"/>
      <c r="E51" s="14"/>
      <c r="F51" s="58" t="s">
        <v>279</v>
      </c>
      <c r="G51" s="14" t="s">
        <v>91</v>
      </c>
      <c r="H51" s="14"/>
      <c r="I51" s="17" t="s">
        <v>135</v>
      </c>
      <c r="J51" s="53">
        <v>960000</v>
      </c>
      <c r="K51" s="53">
        <v>960000</v>
      </c>
      <c r="L51" s="53">
        <v>960000</v>
      </c>
      <c r="M51" s="53">
        <v>960000</v>
      </c>
      <c r="N51" s="3"/>
    </row>
    <row r="52" spans="1:14" ht="15.6" x14ac:dyDescent="0.3">
      <c r="A52" s="14" t="s">
        <v>20</v>
      </c>
      <c r="B52" s="14"/>
      <c r="C52" s="14"/>
      <c r="D52" s="14"/>
      <c r="E52" s="14"/>
      <c r="F52" s="58" t="s">
        <v>141</v>
      </c>
      <c r="G52" s="14" t="s">
        <v>91</v>
      </c>
      <c r="H52" s="14" t="s">
        <v>107</v>
      </c>
      <c r="I52" s="17" t="s">
        <v>144</v>
      </c>
      <c r="J52" s="53">
        <v>49400</v>
      </c>
      <c r="K52" s="53">
        <v>49400</v>
      </c>
      <c r="L52" s="53">
        <v>49400</v>
      </c>
      <c r="M52" s="53">
        <v>49400</v>
      </c>
      <c r="N52" s="3"/>
    </row>
    <row r="53" spans="1:14" ht="15.6" x14ac:dyDescent="0.3">
      <c r="A53" s="14" t="s">
        <v>20</v>
      </c>
      <c r="B53" s="14"/>
      <c r="C53" s="14"/>
      <c r="D53" s="14"/>
      <c r="E53" s="14"/>
      <c r="F53" s="58" t="s">
        <v>23</v>
      </c>
      <c r="G53" s="14" t="s">
        <v>91</v>
      </c>
      <c r="H53" s="14"/>
      <c r="I53" s="17" t="s">
        <v>151</v>
      </c>
      <c r="J53" s="53">
        <v>460000</v>
      </c>
      <c r="K53" s="53">
        <v>460000</v>
      </c>
      <c r="L53" s="53">
        <v>460000</v>
      </c>
      <c r="M53" s="53">
        <v>460000</v>
      </c>
      <c r="N53" s="3"/>
    </row>
    <row r="54" spans="1:14" ht="15.6" x14ac:dyDescent="0.3">
      <c r="A54" s="14" t="s">
        <v>20</v>
      </c>
      <c r="B54" s="14"/>
      <c r="C54" s="14"/>
      <c r="D54" s="14"/>
      <c r="E54" s="14"/>
      <c r="F54" s="58" t="s">
        <v>152</v>
      </c>
      <c r="G54" s="14"/>
      <c r="H54" s="14"/>
      <c r="I54" s="17" t="s">
        <v>156</v>
      </c>
      <c r="J54" s="53">
        <v>67700</v>
      </c>
      <c r="K54" s="53">
        <v>67700</v>
      </c>
      <c r="L54" s="53">
        <v>67700</v>
      </c>
      <c r="M54" s="53">
        <v>67700</v>
      </c>
      <c r="N54" s="3"/>
    </row>
    <row r="55" spans="1:14" ht="15.6" x14ac:dyDescent="0.3">
      <c r="A55" s="14" t="s">
        <v>20</v>
      </c>
      <c r="B55" s="14"/>
      <c r="C55" s="14"/>
      <c r="D55" s="14"/>
      <c r="E55" s="14"/>
      <c r="F55" s="58" t="s">
        <v>301</v>
      </c>
      <c r="G55" s="14" t="s">
        <v>91</v>
      </c>
      <c r="H55" s="14"/>
      <c r="I55" s="17" t="s">
        <v>161</v>
      </c>
      <c r="J55" s="53">
        <v>47000</v>
      </c>
      <c r="K55" s="53">
        <v>47000</v>
      </c>
      <c r="L55" s="53">
        <v>47000</v>
      </c>
      <c r="M55" s="53">
        <v>47000</v>
      </c>
      <c r="N55" s="3"/>
    </row>
    <row r="56" spans="1:14" ht="31.2" x14ac:dyDescent="0.3">
      <c r="A56" s="14" t="s">
        <v>20</v>
      </c>
      <c r="B56" s="14"/>
      <c r="C56" s="14"/>
      <c r="D56" s="14"/>
      <c r="E56" s="14"/>
      <c r="F56" s="58" t="s">
        <v>165</v>
      </c>
      <c r="G56" s="14" t="s">
        <v>91</v>
      </c>
      <c r="H56" s="14"/>
      <c r="I56" s="17" t="s">
        <v>176</v>
      </c>
      <c r="J56" s="53">
        <v>547500</v>
      </c>
      <c r="K56" s="53">
        <v>547500</v>
      </c>
      <c r="L56" s="53">
        <v>547500</v>
      </c>
      <c r="M56" s="53">
        <v>547500</v>
      </c>
      <c r="N56" s="3"/>
    </row>
    <row r="57" spans="1:14" ht="15.6" x14ac:dyDescent="0.3">
      <c r="A57" s="14" t="s">
        <v>20</v>
      </c>
      <c r="B57" s="14"/>
      <c r="C57" s="14"/>
      <c r="D57" s="14"/>
      <c r="E57" s="14"/>
      <c r="F57" s="58" t="s">
        <v>302</v>
      </c>
      <c r="G57" s="14"/>
      <c r="H57" s="14"/>
      <c r="I57" s="17" t="s">
        <v>182</v>
      </c>
      <c r="J57" s="53">
        <v>1243000</v>
      </c>
      <c r="K57" s="53">
        <v>1243000</v>
      </c>
      <c r="L57" s="53">
        <v>1243000</v>
      </c>
      <c r="M57" s="53">
        <v>1243000</v>
      </c>
      <c r="N57" s="3"/>
    </row>
    <row r="58" spans="1:14" ht="15.6" x14ac:dyDescent="0.3">
      <c r="A58" s="14" t="s">
        <v>20</v>
      </c>
      <c r="B58" s="14"/>
      <c r="C58" s="14"/>
      <c r="D58" s="14"/>
      <c r="E58" s="14"/>
      <c r="F58" s="58" t="s">
        <v>25</v>
      </c>
      <c r="G58" s="14"/>
      <c r="H58" s="14"/>
      <c r="I58" s="17" t="s">
        <v>208</v>
      </c>
      <c r="J58" s="53">
        <v>2678400</v>
      </c>
      <c r="K58" s="53">
        <v>2678400</v>
      </c>
      <c r="L58" s="53">
        <v>2709900</v>
      </c>
      <c r="M58" s="53">
        <v>2709900</v>
      </c>
      <c r="N58" s="3" t="s">
        <v>74</v>
      </c>
    </row>
    <row r="59" spans="1:14" ht="15.6" x14ac:dyDescent="0.3">
      <c r="A59" s="14" t="s">
        <v>20</v>
      </c>
      <c r="B59" s="14"/>
      <c r="C59" s="14"/>
      <c r="D59" s="14"/>
      <c r="E59" s="14"/>
      <c r="F59" s="58" t="s">
        <v>293</v>
      </c>
      <c r="G59" s="14"/>
      <c r="H59" s="14"/>
      <c r="I59" s="17" t="s">
        <v>294</v>
      </c>
      <c r="J59" s="53">
        <v>80000</v>
      </c>
      <c r="K59" s="53">
        <v>80000</v>
      </c>
      <c r="L59" s="53">
        <v>80000</v>
      </c>
      <c r="M59" s="53">
        <v>80000</v>
      </c>
      <c r="N59" s="3"/>
    </row>
    <row r="60" spans="1:14" ht="15.6" x14ac:dyDescent="0.3">
      <c r="A60" s="14" t="s">
        <v>20</v>
      </c>
      <c r="B60" s="14"/>
      <c r="C60" s="14"/>
      <c r="D60" s="14"/>
      <c r="E60" s="14"/>
      <c r="F60" s="58" t="s">
        <v>282</v>
      </c>
      <c r="G60" s="14"/>
      <c r="H60" s="14"/>
      <c r="I60" s="17" t="s">
        <v>283</v>
      </c>
      <c r="J60" s="53">
        <v>599100</v>
      </c>
      <c r="K60" s="53">
        <v>599100</v>
      </c>
      <c r="L60" s="53">
        <v>599100</v>
      </c>
      <c r="M60" s="53">
        <v>599100</v>
      </c>
      <c r="N60" s="3"/>
    </row>
    <row r="61" spans="1:14" ht="15.6" x14ac:dyDescent="0.3">
      <c r="A61" s="14" t="s">
        <v>20</v>
      </c>
      <c r="B61" s="14"/>
      <c r="C61" s="14"/>
      <c r="D61" s="14"/>
      <c r="E61" s="14"/>
      <c r="F61" s="58" t="s">
        <v>211</v>
      </c>
      <c r="G61" s="14"/>
      <c r="H61" s="14"/>
      <c r="I61" s="17" t="s">
        <v>213</v>
      </c>
      <c r="J61" s="53">
        <v>141500</v>
      </c>
      <c r="K61" s="53">
        <v>141500</v>
      </c>
      <c r="L61" s="53">
        <v>141500</v>
      </c>
      <c r="M61" s="53">
        <v>141500</v>
      </c>
      <c r="N61" s="3"/>
    </row>
    <row r="62" spans="1:14" ht="31.2" x14ac:dyDescent="0.3">
      <c r="A62" s="14" t="s">
        <v>20</v>
      </c>
      <c r="B62" s="14"/>
      <c r="C62" s="14"/>
      <c r="D62" s="14"/>
      <c r="E62" s="14"/>
      <c r="F62" s="58" t="s">
        <v>305</v>
      </c>
      <c r="G62" s="14"/>
      <c r="H62" s="14"/>
      <c r="I62" s="17" t="s">
        <v>217</v>
      </c>
      <c r="J62" s="53">
        <v>4140000</v>
      </c>
      <c r="K62" s="53">
        <v>4140000</v>
      </c>
      <c r="L62" s="53">
        <v>4140000</v>
      </c>
      <c r="M62" s="53">
        <v>4140000</v>
      </c>
      <c r="N62" s="3"/>
    </row>
    <row r="63" spans="1:14" ht="31.2" x14ac:dyDescent="0.3">
      <c r="A63" s="14" t="s">
        <v>20</v>
      </c>
      <c r="B63" s="14"/>
      <c r="C63" s="14"/>
      <c r="D63" s="14"/>
      <c r="E63" s="14"/>
      <c r="F63" s="58" t="s">
        <v>306</v>
      </c>
      <c r="G63" s="14" t="s">
        <v>91</v>
      </c>
      <c r="H63" s="14" t="s">
        <v>107</v>
      </c>
      <c r="I63" s="17" t="s">
        <v>219</v>
      </c>
      <c r="J63" s="53">
        <v>40000</v>
      </c>
      <c r="K63" s="53">
        <v>40000</v>
      </c>
      <c r="L63" s="53">
        <v>40000</v>
      </c>
      <c r="M63" s="53">
        <v>40000</v>
      </c>
      <c r="N63" s="3"/>
    </row>
    <row r="64" spans="1:14" ht="15.6" x14ac:dyDescent="0.3">
      <c r="A64" s="14" t="s">
        <v>20</v>
      </c>
      <c r="B64" s="12"/>
      <c r="C64" s="13"/>
      <c r="D64" s="13"/>
      <c r="E64" s="12"/>
      <c r="F64" s="59">
        <v>3522</v>
      </c>
      <c r="G64" s="12"/>
      <c r="H64" s="13"/>
      <c r="I64" s="15" t="s">
        <v>220</v>
      </c>
      <c r="J64" s="60">
        <v>8000</v>
      </c>
      <c r="K64" s="60">
        <v>8000</v>
      </c>
      <c r="L64" s="60">
        <v>8000</v>
      </c>
      <c r="M64" s="60">
        <v>8000</v>
      </c>
      <c r="N64" s="3"/>
    </row>
    <row r="65" spans="1:14" ht="28.8" x14ac:dyDescent="0.3">
      <c r="A65" s="14" t="s">
        <v>20</v>
      </c>
      <c r="B65" s="13"/>
      <c r="C65" s="13"/>
      <c r="D65" s="13"/>
      <c r="E65" s="13"/>
      <c r="F65" s="59">
        <v>3533</v>
      </c>
      <c r="G65" s="13"/>
      <c r="H65" s="13"/>
      <c r="I65" s="15" t="s">
        <v>221</v>
      </c>
      <c r="J65" s="60">
        <v>5000</v>
      </c>
      <c r="K65" s="60">
        <v>5000</v>
      </c>
      <c r="L65" s="60">
        <v>5000</v>
      </c>
      <c r="M65" s="60">
        <v>5000</v>
      </c>
      <c r="N65" s="3"/>
    </row>
    <row r="66" spans="1:14" x14ac:dyDescent="0.3">
      <c r="A66" s="66" t="s">
        <v>357</v>
      </c>
      <c r="B66" s="65"/>
      <c r="C66" s="65"/>
      <c r="D66" s="65"/>
      <c r="E66" s="65"/>
      <c r="F66" s="65"/>
      <c r="G66" s="65"/>
      <c r="H66" s="65"/>
      <c r="I66" s="65"/>
      <c r="J66" s="64"/>
      <c r="K66" s="64"/>
      <c r="L66" s="64"/>
      <c r="M66" s="64"/>
      <c r="N66" s="64"/>
    </row>
    <row r="67" spans="1:14" x14ac:dyDescent="0.3">
      <c r="A67" s="66" t="s">
        <v>72</v>
      </c>
      <c r="B67" s="65"/>
      <c r="C67" s="65"/>
      <c r="D67" s="65"/>
      <c r="E67" s="65"/>
      <c r="F67" s="65"/>
      <c r="G67" s="65"/>
      <c r="H67" s="65"/>
      <c r="I67" s="65"/>
      <c r="J67" s="64"/>
      <c r="K67" s="64"/>
      <c r="L67" s="64"/>
      <c r="M67" s="64"/>
      <c r="N67" s="64"/>
    </row>
    <row r="68" spans="1:14" x14ac:dyDescent="0.3">
      <c r="A68" s="34" t="s">
        <v>1</v>
      </c>
      <c r="B68" s="34" t="s">
        <v>2</v>
      </c>
      <c r="C68" s="34" t="s">
        <v>3</v>
      </c>
      <c r="D68" s="34" t="s">
        <v>4</v>
      </c>
      <c r="E68" s="34" t="s">
        <v>5</v>
      </c>
      <c r="F68" s="34" t="s">
        <v>6</v>
      </c>
      <c r="G68" s="34" t="s">
        <v>7</v>
      </c>
      <c r="H68" s="36" t="s">
        <v>73</v>
      </c>
      <c r="I68" s="35" t="s">
        <v>8</v>
      </c>
      <c r="J68" s="44" t="s">
        <v>349</v>
      </c>
      <c r="K68" s="25" t="s">
        <v>351</v>
      </c>
      <c r="L68" s="25" t="s">
        <v>356</v>
      </c>
      <c r="M68" s="25" t="s">
        <v>358</v>
      </c>
      <c r="N68" s="25" t="s">
        <v>352</v>
      </c>
    </row>
    <row r="69" spans="1:14" x14ac:dyDescent="0.3">
      <c r="A69" s="37"/>
      <c r="B69" s="37"/>
      <c r="C69" s="37"/>
      <c r="D69" s="37"/>
      <c r="E69" s="37"/>
      <c r="F69" s="37"/>
      <c r="G69" s="37"/>
      <c r="H69" s="37"/>
      <c r="I69" s="35"/>
      <c r="J69" s="25"/>
      <c r="K69" s="25"/>
      <c r="L69" s="25"/>
      <c r="M69" s="25"/>
      <c r="N69" s="25"/>
    </row>
    <row r="70" spans="1:14" ht="28.8" x14ac:dyDescent="0.3">
      <c r="A70" s="14" t="s">
        <v>20</v>
      </c>
      <c r="B70" s="13"/>
      <c r="C70" s="13"/>
      <c r="D70" s="13"/>
      <c r="E70" s="13"/>
      <c r="F70" s="59">
        <v>4379</v>
      </c>
      <c r="G70" s="13"/>
      <c r="H70" s="13"/>
      <c r="I70" s="15" t="s">
        <v>287</v>
      </c>
      <c r="J70" s="60">
        <v>5000</v>
      </c>
      <c r="K70" s="60">
        <v>5000</v>
      </c>
      <c r="L70" s="60">
        <v>5000</v>
      </c>
      <c r="M70" s="60">
        <v>5000</v>
      </c>
      <c r="N70" s="3"/>
    </row>
    <row r="71" spans="1:14" ht="15.6" x14ac:dyDescent="0.3">
      <c r="A71" s="14" t="s">
        <v>20</v>
      </c>
      <c r="B71" s="14"/>
      <c r="C71" s="14"/>
      <c r="D71" s="14"/>
      <c r="E71" s="14"/>
      <c r="F71" s="58" t="s">
        <v>40</v>
      </c>
      <c r="G71" s="14" t="s">
        <v>91</v>
      </c>
      <c r="H71" s="14"/>
      <c r="I71" s="17" t="s">
        <v>224</v>
      </c>
      <c r="J71" s="53">
        <v>71000</v>
      </c>
      <c r="K71" s="53">
        <v>71000</v>
      </c>
      <c r="L71" s="53">
        <v>71000</v>
      </c>
      <c r="M71" s="53">
        <v>71000</v>
      </c>
      <c r="N71" s="3"/>
    </row>
    <row r="72" spans="1:14" ht="31.2" x14ac:dyDescent="0.3">
      <c r="A72" s="14" t="s">
        <v>20</v>
      </c>
      <c r="B72" s="14"/>
      <c r="C72" s="14"/>
      <c r="D72" s="14"/>
      <c r="E72" s="14"/>
      <c r="F72" s="58" t="s">
        <v>225</v>
      </c>
      <c r="G72" s="14"/>
      <c r="H72" s="14"/>
      <c r="I72" s="17" t="s">
        <v>226</v>
      </c>
      <c r="J72" s="53">
        <v>2528000</v>
      </c>
      <c r="K72" s="53">
        <v>2528000</v>
      </c>
      <c r="L72" s="53">
        <v>2528000</v>
      </c>
      <c r="M72" s="53">
        <v>2528000</v>
      </c>
      <c r="N72" s="3"/>
    </row>
    <row r="73" spans="1:14" ht="15.6" x14ac:dyDescent="0.3">
      <c r="A73" s="14" t="s">
        <v>20</v>
      </c>
      <c r="B73" s="14"/>
      <c r="C73" s="14"/>
      <c r="D73" s="14"/>
      <c r="E73" s="14"/>
      <c r="F73" s="58" t="s">
        <v>228</v>
      </c>
      <c r="G73" s="14"/>
      <c r="H73" s="14"/>
      <c r="I73" s="17" t="s">
        <v>229</v>
      </c>
      <c r="J73" s="53">
        <v>2090000</v>
      </c>
      <c r="K73" s="53">
        <v>2090000</v>
      </c>
      <c r="L73" s="53">
        <v>2090000</v>
      </c>
      <c r="M73" s="53">
        <v>2090000</v>
      </c>
      <c r="N73" s="3"/>
    </row>
    <row r="74" spans="1:14" ht="15.6" x14ac:dyDescent="0.3">
      <c r="A74" s="14" t="s">
        <v>20</v>
      </c>
      <c r="B74" s="14"/>
      <c r="C74" s="14"/>
      <c r="D74" s="14"/>
      <c r="E74" s="14"/>
      <c r="F74" s="58" t="s">
        <v>230</v>
      </c>
      <c r="G74" s="14" t="s">
        <v>91</v>
      </c>
      <c r="H74" s="14"/>
      <c r="I74" s="17" t="s">
        <v>231</v>
      </c>
      <c r="J74" s="53">
        <v>104500</v>
      </c>
      <c r="K74" s="53">
        <v>104500</v>
      </c>
      <c r="L74" s="53">
        <v>104500</v>
      </c>
      <c r="M74" s="53">
        <v>104500</v>
      </c>
      <c r="N74" s="3"/>
    </row>
    <row r="75" spans="1:14" ht="15.6" x14ac:dyDescent="0.3">
      <c r="A75" s="14" t="s">
        <v>20</v>
      </c>
      <c r="B75" s="14"/>
      <c r="C75" s="14"/>
      <c r="D75" s="14"/>
      <c r="E75" s="14"/>
      <c r="F75" s="58" t="s">
        <v>232</v>
      </c>
      <c r="G75" s="14"/>
      <c r="H75" s="14"/>
      <c r="I75" s="17" t="s">
        <v>256</v>
      </c>
      <c r="J75" s="53">
        <v>167000</v>
      </c>
      <c r="K75" s="53">
        <v>167000</v>
      </c>
      <c r="L75" s="53">
        <v>167000</v>
      </c>
      <c r="M75" s="53">
        <v>167000</v>
      </c>
      <c r="N75" s="3"/>
    </row>
    <row r="76" spans="1:14" ht="15.6" x14ac:dyDescent="0.3">
      <c r="A76" s="14" t="s">
        <v>20</v>
      </c>
      <c r="B76" s="14"/>
      <c r="C76" s="14"/>
      <c r="D76" s="14"/>
      <c r="E76" s="14"/>
      <c r="F76" s="58" t="s">
        <v>307</v>
      </c>
      <c r="G76" s="14"/>
      <c r="H76" s="14"/>
      <c r="I76" s="17" t="s">
        <v>238</v>
      </c>
      <c r="J76" s="53">
        <v>15600</v>
      </c>
      <c r="K76" s="53">
        <v>15600</v>
      </c>
      <c r="L76" s="53">
        <v>15600</v>
      </c>
      <c r="M76" s="53">
        <v>15600</v>
      </c>
      <c r="N76" s="3"/>
    </row>
    <row r="77" spans="1:14" ht="46.8" x14ac:dyDescent="0.3">
      <c r="A77" s="14" t="s">
        <v>20</v>
      </c>
      <c r="B77" s="14"/>
      <c r="C77" s="14"/>
      <c r="D77" s="14"/>
      <c r="E77" s="14"/>
      <c r="F77" s="58" t="s">
        <v>239</v>
      </c>
      <c r="G77" s="14" t="s">
        <v>91</v>
      </c>
      <c r="H77" s="14" t="s">
        <v>107</v>
      </c>
      <c r="I77" s="17" t="s">
        <v>240</v>
      </c>
      <c r="J77" s="53">
        <v>500000</v>
      </c>
      <c r="K77" s="53">
        <v>500000</v>
      </c>
      <c r="L77" s="53">
        <v>500000</v>
      </c>
      <c r="M77" s="53">
        <v>500000</v>
      </c>
      <c r="N77" s="3"/>
    </row>
    <row r="78" spans="1:14" ht="31.2" x14ac:dyDescent="0.3">
      <c r="A78" s="14" t="s">
        <v>20</v>
      </c>
      <c r="B78" s="14"/>
      <c r="C78" s="14"/>
      <c r="D78" s="14"/>
      <c r="E78" s="14"/>
      <c r="F78" s="58" t="s">
        <v>241</v>
      </c>
      <c r="G78" s="14" t="s">
        <v>91</v>
      </c>
      <c r="H78" s="14"/>
      <c r="I78" s="17" t="s">
        <v>244</v>
      </c>
      <c r="J78" s="53">
        <v>1654000</v>
      </c>
      <c r="K78" s="53">
        <v>1654000</v>
      </c>
      <c r="L78" s="53">
        <v>1654000</v>
      </c>
      <c r="M78" s="53">
        <v>1684000</v>
      </c>
      <c r="N78" s="3">
        <v>30000</v>
      </c>
    </row>
    <row r="79" spans="1:14" ht="15.6" x14ac:dyDescent="0.3">
      <c r="A79" s="14" t="s">
        <v>20</v>
      </c>
      <c r="B79" s="14"/>
      <c r="C79" s="14"/>
      <c r="D79" s="14"/>
      <c r="E79" s="14"/>
      <c r="F79" s="14" t="s">
        <v>261</v>
      </c>
      <c r="G79" s="14" t="s">
        <v>91</v>
      </c>
      <c r="H79" s="14"/>
      <c r="I79" s="17" t="s">
        <v>247</v>
      </c>
      <c r="J79" s="53">
        <v>350000</v>
      </c>
      <c r="K79" s="53">
        <v>350000</v>
      </c>
      <c r="L79" s="53">
        <v>350000</v>
      </c>
      <c r="M79" s="53">
        <v>350000</v>
      </c>
      <c r="N79" s="3"/>
    </row>
    <row r="80" spans="1:14" ht="15.6" x14ac:dyDescent="0.3">
      <c r="A80" s="14" t="s">
        <v>20</v>
      </c>
      <c r="B80" s="12" t="s">
        <v>74</v>
      </c>
      <c r="C80" s="13" t="s">
        <v>74</v>
      </c>
      <c r="D80" s="13"/>
      <c r="E80" s="14" t="s">
        <v>74</v>
      </c>
      <c r="F80" s="59">
        <v>1032</v>
      </c>
      <c r="G80" s="12" t="s">
        <v>74</v>
      </c>
      <c r="H80" s="13"/>
      <c r="I80" s="17" t="s">
        <v>249</v>
      </c>
      <c r="J80" s="53">
        <v>13450</v>
      </c>
      <c r="K80" s="53">
        <v>13450</v>
      </c>
      <c r="L80" s="53">
        <v>13450</v>
      </c>
      <c r="M80" s="53">
        <v>13450</v>
      </c>
      <c r="N80" s="3"/>
    </row>
    <row r="81" spans="1:14" ht="15.6" x14ac:dyDescent="0.3">
      <c r="A81" s="14" t="s">
        <v>20</v>
      </c>
      <c r="B81" s="12"/>
      <c r="C81" s="13"/>
      <c r="D81" s="13"/>
      <c r="E81" s="14"/>
      <c r="F81" s="59">
        <v>6320</v>
      </c>
      <c r="G81" s="12"/>
      <c r="H81" s="13"/>
      <c r="I81" s="17" t="s">
        <v>250</v>
      </c>
      <c r="J81" s="53">
        <v>29120</v>
      </c>
      <c r="K81" s="53">
        <v>29120</v>
      </c>
      <c r="L81" s="53">
        <v>29120</v>
      </c>
      <c r="M81" s="53">
        <v>29120</v>
      </c>
      <c r="N81" s="3"/>
    </row>
    <row r="82" spans="1:14" ht="15.6" x14ac:dyDescent="0.3">
      <c r="A82" s="14" t="s">
        <v>20</v>
      </c>
      <c r="B82" s="12"/>
      <c r="C82" s="13"/>
      <c r="D82" s="13"/>
      <c r="E82" s="14"/>
      <c r="F82" s="59">
        <v>3349</v>
      </c>
      <c r="G82" s="12"/>
      <c r="H82" s="13"/>
      <c r="I82" s="17" t="s">
        <v>251</v>
      </c>
      <c r="J82" s="53">
        <v>50000</v>
      </c>
      <c r="K82" s="53">
        <v>50000</v>
      </c>
      <c r="L82" s="53">
        <v>50000</v>
      </c>
      <c r="M82" s="53">
        <v>50000</v>
      </c>
      <c r="N82" s="3"/>
    </row>
    <row r="83" spans="1:14" ht="31.2" x14ac:dyDescent="0.3">
      <c r="A83" s="14" t="s">
        <v>20</v>
      </c>
      <c r="B83" s="12"/>
      <c r="C83" s="13"/>
      <c r="D83" s="13"/>
      <c r="E83" s="14"/>
      <c r="F83" s="59">
        <v>5213</v>
      </c>
      <c r="G83" s="12"/>
      <c r="H83" s="13"/>
      <c r="I83" s="17" t="s">
        <v>311</v>
      </c>
      <c r="J83" s="53">
        <v>20000</v>
      </c>
      <c r="K83" s="53">
        <v>20000</v>
      </c>
      <c r="L83" s="53">
        <v>52000</v>
      </c>
      <c r="M83" s="53">
        <v>63797</v>
      </c>
      <c r="N83" s="3">
        <v>11797</v>
      </c>
    </row>
    <row r="84" spans="1:14" ht="15.6" x14ac:dyDescent="0.3">
      <c r="A84" s="14" t="s">
        <v>20</v>
      </c>
      <c r="B84" s="12"/>
      <c r="C84" s="13"/>
      <c r="D84" s="13"/>
      <c r="E84" s="14"/>
      <c r="F84" s="59">
        <v>6310</v>
      </c>
      <c r="G84" s="12"/>
      <c r="H84" s="13"/>
      <c r="I84" s="17" t="s">
        <v>253</v>
      </c>
      <c r="J84" s="53">
        <v>14000</v>
      </c>
      <c r="K84" s="53">
        <v>14000</v>
      </c>
      <c r="L84" s="53">
        <v>14000</v>
      </c>
      <c r="M84" s="53">
        <v>14000</v>
      </c>
      <c r="N84" s="3"/>
    </row>
    <row r="85" spans="1:14" ht="15.6" x14ac:dyDescent="0.3">
      <c r="A85" s="14" t="s">
        <v>20</v>
      </c>
      <c r="B85" s="13"/>
      <c r="C85" s="13"/>
      <c r="D85" s="13"/>
      <c r="E85" s="13"/>
      <c r="F85" s="61">
        <v>6402</v>
      </c>
      <c r="G85" s="13"/>
      <c r="H85" s="13"/>
      <c r="I85" s="61" t="s">
        <v>274</v>
      </c>
      <c r="J85" s="53">
        <v>6926</v>
      </c>
      <c r="K85" s="53">
        <v>6926</v>
      </c>
      <c r="L85" s="53">
        <v>6926</v>
      </c>
      <c r="M85" s="53">
        <v>6926</v>
      </c>
      <c r="N85" s="3"/>
    </row>
    <row r="86" spans="1:14" ht="15.6" x14ac:dyDescent="0.3">
      <c r="A86" s="14" t="s">
        <v>20</v>
      </c>
      <c r="B86" s="13"/>
      <c r="C86" s="13"/>
      <c r="D86" s="13"/>
      <c r="E86" s="13"/>
      <c r="F86" s="61">
        <v>1014</v>
      </c>
      <c r="G86" s="13"/>
      <c r="H86" s="13"/>
      <c r="I86" s="61" t="s">
        <v>360</v>
      </c>
      <c r="J86" s="53">
        <v>0</v>
      </c>
      <c r="K86" s="53">
        <v>0</v>
      </c>
      <c r="L86" s="53">
        <v>0</v>
      </c>
      <c r="M86" s="53">
        <v>3600</v>
      </c>
      <c r="N86" s="3">
        <v>3600</v>
      </c>
    </row>
    <row r="87" spans="1:14" ht="31.2" x14ac:dyDescent="0.3">
      <c r="A87" s="14" t="s">
        <v>20</v>
      </c>
      <c r="B87" s="13"/>
      <c r="C87" s="13"/>
      <c r="D87" s="13"/>
      <c r="E87" s="13"/>
      <c r="F87" s="61">
        <v>6330</v>
      </c>
      <c r="G87" s="13"/>
      <c r="H87" s="13"/>
      <c r="I87" s="62" t="s">
        <v>264</v>
      </c>
      <c r="J87" s="53">
        <v>1018000</v>
      </c>
      <c r="K87" s="53">
        <v>1018000</v>
      </c>
      <c r="L87" s="53">
        <v>1018000</v>
      </c>
      <c r="M87" s="53">
        <v>1018000</v>
      </c>
      <c r="N87" s="3"/>
    </row>
    <row r="88" spans="1:14" ht="15.6" x14ac:dyDescent="0.3">
      <c r="A88" s="12">
        <v>236</v>
      </c>
      <c r="B88" s="13"/>
      <c r="C88" s="13"/>
      <c r="D88" s="13"/>
      <c r="E88" s="12"/>
      <c r="F88" s="59">
        <v>6171</v>
      </c>
      <c r="G88" s="12"/>
      <c r="H88" s="13"/>
      <c r="I88" s="61" t="s">
        <v>288</v>
      </c>
      <c r="J88" s="53">
        <v>130800</v>
      </c>
      <c r="K88" s="53">
        <v>130800</v>
      </c>
      <c r="L88" s="53">
        <v>130800</v>
      </c>
      <c r="M88" s="53">
        <v>130800</v>
      </c>
      <c r="N88" s="3"/>
    </row>
    <row r="89" spans="1:14" ht="15.6" x14ac:dyDescent="0.3">
      <c r="A89" s="12">
        <v>236</v>
      </c>
      <c r="B89" s="13"/>
      <c r="C89" s="13"/>
      <c r="D89" s="13"/>
      <c r="E89" s="12"/>
      <c r="F89" s="59">
        <v>6310</v>
      </c>
      <c r="G89" s="12"/>
      <c r="H89" s="13"/>
      <c r="I89" s="61" t="s">
        <v>288</v>
      </c>
      <c r="J89" s="53">
        <v>1200</v>
      </c>
      <c r="K89" s="53">
        <v>1200</v>
      </c>
      <c r="L89" s="53">
        <v>1200</v>
      </c>
      <c r="M89" s="53">
        <v>1200</v>
      </c>
      <c r="N89" s="3"/>
    </row>
    <row r="90" spans="1:14" ht="15.6" x14ac:dyDescent="0.3">
      <c r="A90" s="12">
        <v>236</v>
      </c>
      <c r="B90" s="13"/>
      <c r="C90" s="13"/>
      <c r="D90" s="13"/>
      <c r="E90" s="12"/>
      <c r="F90" s="59">
        <v>6310</v>
      </c>
      <c r="G90" s="12"/>
      <c r="H90" s="13"/>
      <c r="I90" s="61" t="s">
        <v>308</v>
      </c>
      <c r="J90" s="53">
        <v>1200</v>
      </c>
      <c r="K90" s="53">
        <v>1200</v>
      </c>
      <c r="L90" s="53">
        <v>1200</v>
      </c>
      <c r="M90" s="53">
        <v>1200</v>
      </c>
      <c r="N90" s="3"/>
    </row>
    <row r="91" spans="1:14" ht="15.6" x14ac:dyDescent="0.3">
      <c r="A91" s="12">
        <v>231</v>
      </c>
      <c r="B91" s="13"/>
      <c r="C91" s="13"/>
      <c r="D91" s="13"/>
      <c r="E91" s="12"/>
      <c r="F91" s="59">
        <v>5212</v>
      </c>
      <c r="G91" s="12"/>
      <c r="H91" s="13"/>
      <c r="I91" s="61" t="s">
        <v>354</v>
      </c>
      <c r="J91" s="53">
        <v>0</v>
      </c>
      <c r="K91" s="53">
        <v>326796.56</v>
      </c>
      <c r="L91" s="53">
        <v>263296.56</v>
      </c>
      <c r="M91" s="53">
        <v>247899.56</v>
      </c>
      <c r="N91" s="3">
        <v>-15397</v>
      </c>
    </row>
    <row r="92" spans="1:14" ht="15.6" x14ac:dyDescent="0.3">
      <c r="A92" s="12">
        <v>231</v>
      </c>
      <c r="B92" s="13"/>
      <c r="C92" s="13"/>
      <c r="D92" s="13"/>
      <c r="E92" s="12"/>
      <c r="F92" s="59">
        <v>3900</v>
      </c>
      <c r="G92" s="12"/>
      <c r="H92" s="13"/>
      <c r="I92" s="61" t="s">
        <v>355</v>
      </c>
      <c r="J92" s="53">
        <v>0</v>
      </c>
      <c r="K92" s="53">
        <v>200000</v>
      </c>
      <c r="L92" s="53">
        <v>200000</v>
      </c>
      <c r="M92" s="53">
        <v>200000</v>
      </c>
      <c r="N92" s="3" t="s">
        <v>74</v>
      </c>
    </row>
    <row r="93" spans="1:14" x14ac:dyDescent="0.3">
      <c r="A93" s="69" t="s">
        <v>254</v>
      </c>
      <c r="B93" s="69"/>
      <c r="C93" s="69"/>
      <c r="D93" s="69"/>
      <c r="E93" s="69"/>
      <c r="F93" s="69"/>
      <c r="G93" s="69"/>
      <c r="H93" s="69"/>
      <c r="I93" s="69"/>
      <c r="J93" s="4">
        <f>SUM(J41:J90)</f>
        <v>33426326</v>
      </c>
      <c r="K93" s="4">
        <f>SUM(K41:K92)</f>
        <v>33953122.560000002</v>
      </c>
      <c r="L93" s="4">
        <f>SUM(L41:L92)</f>
        <v>33953122.560000002</v>
      </c>
      <c r="M93" s="4">
        <f>SUM(M41:M92)</f>
        <v>33983122.560000002</v>
      </c>
      <c r="N93" s="3">
        <v>0</v>
      </c>
    </row>
    <row r="94" spans="1:14" x14ac:dyDescent="0.3">
      <c r="I94" s="28"/>
    </row>
    <row r="95" spans="1:14" x14ac:dyDescent="0.3">
      <c r="A95" t="s">
        <v>259</v>
      </c>
      <c r="I95" t="s">
        <v>257</v>
      </c>
      <c r="J95" s="31">
        <v>14819326</v>
      </c>
      <c r="K95" s="31">
        <v>15346122.560000001</v>
      </c>
      <c r="L95" s="31">
        <v>15346122.560000001</v>
      </c>
      <c r="M95" s="31">
        <v>15376122.560000001</v>
      </c>
    </row>
    <row r="96" spans="1:14" x14ac:dyDescent="0.3">
      <c r="I96" t="s">
        <v>258</v>
      </c>
      <c r="J96" s="31">
        <v>18607000</v>
      </c>
      <c r="K96" s="31">
        <v>18607000</v>
      </c>
      <c r="L96" s="31">
        <v>18607000</v>
      </c>
      <c r="M96" s="31">
        <v>18607000</v>
      </c>
    </row>
    <row r="97" spans="1:13" x14ac:dyDescent="0.3">
      <c r="J97" s="31">
        <f t="shared" ref="J97:K97" si="0">SUM(J95:J96)</f>
        <v>33426326</v>
      </c>
      <c r="K97" s="31">
        <f t="shared" si="0"/>
        <v>33953122.560000002</v>
      </c>
      <c r="L97" s="31">
        <f t="shared" ref="L97:M97" si="1">SUM(L95:L96)</f>
        <v>33953122.560000002</v>
      </c>
      <c r="M97" s="31">
        <f t="shared" si="1"/>
        <v>33983122.560000002</v>
      </c>
    </row>
    <row r="98" spans="1:13" x14ac:dyDescent="0.3">
      <c r="I98" s="28"/>
    </row>
    <row r="99" spans="1:13" x14ac:dyDescent="0.3">
      <c r="A99" s="29" t="s">
        <v>255</v>
      </c>
      <c r="B99" s="29"/>
      <c r="C99" s="30"/>
      <c r="D99" s="29"/>
      <c r="E99" s="29"/>
      <c r="F99" s="29"/>
      <c r="G99" s="29"/>
      <c r="H99" s="29"/>
      <c r="I99" s="29" t="s">
        <v>74</v>
      </c>
    </row>
    <row r="100" spans="1:13" x14ac:dyDescent="0.3">
      <c r="A100" s="32" t="s">
        <v>74</v>
      </c>
      <c r="B100" s="32"/>
      <c r="C100" s="33"/>
      <c r="I100" s="32" t="s">
        <v>74</v>
      </c>
    </row>
    <row r="101" spans="1:13" x14ac:dyDescent="0.3">
      <c r="A101" s="32">
        <v>8115</v>
      </c>
      <c r="B101" s="32"/>
      <c r="C101" s="33"/>
      <c r="I101" s="32" t="s">
        <v>74</v>
      </c>
      <c r="J101" s="31">
        <v>14065133</v>
      </c>
      <c r="K101" s="31">
        <v>14065133</v>
      </c>
      <c r="L101" s="31">
        <v>14065133</v>
      </c>
      <c r="M101" s="31">
        <v>14065133</v>
      </c>
    </row>
    <row r="102" spans="1:13" x14ac:dyDescent="0.3">
      <c r="A102" s="32">
        <v>8114</v>
      </c>
      <c r="B102" s="32"/>
      <c r="C102" s="33"/>
      <c r="I102" s="32"/>
    </row>
    <row r="104" spans="1:13" x14ac:dyDescent="0.3">
      <c r="A104" s="32" t="s">
        <v>309</v>
      </c>
      <c r="J104" s="31">
        <v>-14065133</v>
      </c>
      <c r="K104" s="31">
        <v>-14065133</v>
      </c>
      <c r="L104" s="31">
        <v>-14065133</v>
      </c>
      <c r="M104" s="31">
        <v>-14065133</v>
      </c>
    </row>
    <row r="105" spans="1:13" x14ac:dyDescent="0.3">
      <c r="A105" s="32"/>
      <c r="J105" s="31"/>
    </row>
    <row r="106" spans="1:13" x14ac:dyDescent="0.3">
      <c r="A106" s="32"/>
      <c r="J106" s="31"/>
    </row>
    <row r="107" spans="1:13" x14ac:dyDescent="0.3">
      <c r="A107" s="32" t="s">
        <v>361</v>
      </c>
      <c r="J107" s="31"/>
    </row>
    <row r="109" spans="1:13" x14ac:dyDescent="0.3">
      <c r="A109" s="68"/>
      <c r="B109" s="68"/>
      <c r="E109" s="63"/>
      <c r="H109" s="63"/>
    </row>
    <row r="111" spans="1:13" x14ac:dyDescent="0.3">
      <c r="A111" s="68"/>
      <c r="B111" s="68"/>
      <c r="C111" s="68"/>
      <c r="D111" s="68"/>
      <c r="E111" s="68"/>
      <c r="H111" s="63"/>
    </row>
    <row r="114" spans="1:2" x14ac:dyDescent="0.3">
      <c r="A114" s="68"/>
      <c r="B114" s="68"/>
    </row>
  </sheetData>
  <mergeCells count="17">
    <mergeCell ref="A114:B114"/>
    <mergeCell ref="A37:I37"/>
    <mergeCell ref="A38:I38"/>
    <mergeCell ref="A93:I93"/>
    <mergeCell ref="A66:I66"/>
    <mergeCell ref="A67:I67"/>
    <mergeCell ref="A1:I1"/>
    <mergeCell ref="A2:I2"/>
    <mergeCell ref="A36:I36"/>
    <mergeCell ref="A109:B109"/>
    <mergeCell ref="A111:E111"/>
    <mergeCell ref="J67:N67"/>
    <mergeCell ref="J1:N1"/>
    <mergeCell ref="J2:N2"/>
    <mergeCell ref="J37:N37"/>
    <mergeCell ref="J38:N38"/>
    <mergeCell ref="J66:N66"/>
  </mergeCells>
  <pageMargins left="0.7" right="0.7" top="0.78740157499999996" bottom="0.78740157499999996" header="0.3" footer="0.3"/>
  <pageSetup paperSize="9" scale="64" orientation="landscape" horizontalDpi="4294967295" verticalDpi="4294967295" r:id="rId1"/>
  <rowBreaks count="3" manualBreakCount="3">
    <brk id="36" max="14" man="1"/>
    <brk id="65" max="14" man="1"/>
    <brk id="10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5"/>
  <sheetViews>
    <sheetView view="pageBreakPreview" topLeftCell="A256" zoomScaleNormal="100" zoomScaleSheetLayoutView="100" workbookViewId="0">
      <selection sqref="A1:L285"/>
    </sheetView>
  </sheetViews>
  <sheetFormatPr defaultRowHeight="14.4" x14ac:dyDescent="0.3"/>
  <cols>
    <col min="1" max="1" width="5.33203125" customWidth="1"/>
    <col min="2" max="2" width="4" customWidth="1"/>
    <col min="3" max="3" width="5.88671875" customWidth="1"/>
    <col min="4" max="4" width="4.88671875" customWidth="1"/>
    <col min="5" max="5" width="3.33203125" customWidth="1"/>
    <col min="6" max="6" width="5.21875" customWidth="1"/>
    <col min="7" max="7" width="5.88671875" customWidth="1"/>
    <col min="8" max="8" width="7.21875" customWidth="1"/>
    <col min="9" max="9" width="22.88671875" customWidth="1"/>
    <col min="10" max="10" width="12.77734375" customWidth="1"/>
    <col min="11" max="11" width="16.88671875" customWidth="1"/>
    <col min="12" max="12" width="13.44140625" customWidth="1"/>
  </cols>
  <sheetData>
    <row r="1" spans="1:12" x14ac:dyDescent="0.3">
      <c r="A1" s="66" t="s">
        <v>346</v>
      </c>
      <c r="B1" s="65"/>
      <c r="C1" s="65"/>
      <c r="D1" s="65"/>
      <c r="E1" s="65"/>
      <c r="F1" s="65"/>
      <c r="G1" s="65"/>
      <c r="H1" s="65"/>
      <c r="I1" s="65"/>
      <c r="J1" s="54"/>
      <c r="K1" s="64"/>
      <c r="L1" s="64"/>
    </row>
    <row r="2" spans="1:12" x14ac:dyDescent="0.3">
      <c r="A2" s="66" t="s">
        <v>72</v>
      </c>
      <c r="B2" s="65"/>
      <c r="C2" s="65"/>
      <c r="D2" s="65"/>
      <c r="E2" s="65"/>
      <c r="F2" s="65"/>
      <c r="G2" s="65"/>
      <c r="H2" s="65"/>
      <c r="I2" s="65"/>
      <c r="J2" s="54"/>
      <c r="K2" s="81"/>
      <c r="L2" s="81"/>
    </row>
    <row r="3" spans="1:12" x14ac:dyDescent="0.3">
      <c r="A3" s="34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6" t="s">
        <v>73</v>
      </c>
      <c r="I3" s="35" t="s">
        <v>8</v>
      </c>
      <c r="J3" s="44" t="s">
        <v>322</v>
      </c>
      <c r="K3" s="25" t="s">
        <v>344</v>
      </c>
      <c r="L3" s="25" t="s">
        <v>345</v>
      </c>
    </row>
    <row r="4" spans="1:12" x14ac:dyDescent="0.3">
      <c r="A4" s="37"/>
      <c r="B4" s="37"/>
      <c r="C4" s="37"/>
      <c r="D4" s="37"/>
      <c r="E4" s="37"/>
      <c r="F4" s="37"/>
      <c r="G4" s="37"/>
      <c r="H4" s="37"/>
      <c r="I4" s="35"/>
      <c r="J4" s="25"/>
      <c r="K4" s="25"/>
      <c r="L4" s="25"/>
    </row>
    <row r="5" spans="1:12" x14ac:dyDescent="0.3">
      <c r="A5" s="1" t="s">
        <v>9</v>
      </c>
      <c r="B5" s="1" t="s">
        <v>10</v>
      </c>
      <c r="C5" s="5" t="s">
        <v>74</v>
      </c>
      <c r="D5" s="6"/>
      <c r="E5" s="7" t="s">
        <v>75</v>
      </c>
      <c r="F5" s="7">
        <v>2310</v>
      </c>
      <c r="G5" s="7">
        <v>5021</v>
      </c>
      <c r="H5" s="5" t="s">
        <v>74</v>
      </c>
      <c r="I5" s="8" t="s">
        <v>76</v>
      </c>
      <c r="J5" s="3">
        <v>12000</v>
      </c>
      <c r="K5" s="3">
        <v>12000</v>
      </c>
      <c r="L5" s="3">
        <v>12000</v>
      </c>
    </row>
    <row r="6" spans="1:12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77</v>
      </c>
      <c r="H6" s="1"/>
      <c r="I6" s="2" t="s">
        <v>78</v>
      </c>
      <c r="J6" s="3">
        <v>20000</v>
      </c>
      <c r="K6" s="3">
        <v>20000</v>
      </c>
      <c r="L6" s="3">
        <v>20000</v>
      </c>
    </row>
    <row r="7" spans="1:12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12</v>
      </c>
      <c r="G7" s="1" t="s">
        <v>79</v>
      </c>
      <c r="H7" s="1"/>
      <c r="I7" s="2" t="s">
        <v>80</v>
      </c>
      <c r="J7" s="3">
        <v>16000</v>
      </c>
      <c r="K7" s="3">
        <v>16000</v>
      </c>
      <c r="L7" s="3">
        <v>16000</v>
      </c>
    </row>
    <row r="8" spans="1:12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12</v>
      </c>
      <c r="G8" s="1" t="s">
        <v>81</v>
      </c>
      <c r="H8" s="1"/>
      <c r="I8" s="2" t="s">
        <v>82</v>
      </c>
      <c r="J8" s="3">
        <v>1000</v>
      </c>
      <c r="K8" s="3">
        <v>1000</v>
      </c>
      <c r="L8" s="3">
        <v>1000</v>
      </c>
    </row>
    <row r="9" spans="1:12" x14ac:dyDescent="0.3">
      <c r="A9" s="1" t="s">
        <v>9</v>
      </c>
      <c r="B9" s="1" t="s">
        <v>10</v>
      </c>
      <c r="C9" s="1"/>
      <c r="D9" s="1"/>
      <c r="E9" s="1" t="s">
        <v>11</v>
      </c>
      <c r="F9" s="1" t="s">
        <v>12</v>
      </c>
      <c r="G9" s="1" t="s">
        <v>83</v>
      </c>
      <c r="H9" s="1"/>
      <c r="I9" s="2" t="s">
        <v>84</v>
      </c>
      <c r="J9" s="3">
        <v>40000</v>
      </c>
      <c r="K9" s="3">
        <v>40000</v>
      </c>
      <c r="L9" s="3">
        <v>45000</v>
      </c>
    </row>
    <row r="10" spans="1:12" x14ac:dyDescent="0.3">
      <c r="A10" s="1" t="s">
        <v>9</v>
      </c>
      <c r="B10" s="1" t="s">
        <v>10</v>
      </c>
      <c r="C10" s="1"/>
      <c r="D10" s="1"/>
      <c r="E10" s="1" t="s">
        <v>11</v>
      </c>
      <c r="F10" s="1" t="s">
        <v>12</v>
      </c>
      <c r="G10" s="1" t="s">
        <v>85</v>
      </c>
      <c r="H10" s="1"/>
      <c r="I10" s="2" t="s">
        <v>86</v>
      </c>
      <c r="J10" s="3">
        <v>80000</v>
      </c>
      <c r="K10" s="3">
        <v>80000</v>
      </c>
      <c r="L10" s="3">
        <v>80000</v>
      </c>
    </row>
    <row r="11" spans="1:12" x14ac:dyDescent="0.3">
      <c r="A11" s="1" t="s">
        <v>9</v>
      </c>
      <c r="B11" s="1" t="s">
        <v>10</v>
      </c>
      <c r="C11" s="1"/>
      <c r="D11" s="1"/>
      <c r="E11" s="1" t="s">
        <v>11</v>
      </c>
      <c r="F11" s="1" t="s">
        <v>12</v>
      </c>
      <c r="G11" s="1" t="s">
        <v>87</v>
      </c>
      <c r="H11" s="1"/>
      <c r="I11" s="2" t="s">
        <v>88</v>
      </c>
      <c r="J11" s="3">
        <v>126144</v>
      </c>
      <c r="K11" s="3">
        <v>126144</v>
      </c>
      <c r="L11" s="3">
        <v>126144</v>
      </c>
    </row>
    <row r="12" spans="1:12" x14ac:dyDescent="0.3">
      <c r="A12" s="1" t="s">
        <v>9</v>
      </c>
      <c r="B12" s="1" t="s">
        <v>10</v>
      </c>
      <c r="C12" s="1"/>
      <c r="D12" s="1"/>
      <c r="E12" s="1" t="s">
        <v>11</v>
      </c>
      <c r="F12" s="1" t="s">
        <v>12</v>
      </c>
      <c r="G12" s="1" t="s">
        <v>89</v>
      </c>
      <c r="H12" s="1"/>
      <c r="I12" s="2" t="s">
        <v>90</v>
      </c>
      <c r="J12" s="3">
        <v>3500000</v>
      </c>
      <c r="K12" s="3">
        <v>3078906</v>
      </c>
      <c r="L12" s="3">
        <v>400000</v>
      </c>
    </row>
    <row r="13" spans="1:12" ht="15.6" x14ac:dyDescent="0.3">
      <c r="A13" s="19" t="s">
        <v>20</v>
      </c>
      <c r="B13" s="9"/>
      <c r="C13" s="9"/>
      <c r="D13" s="9"/>
      <c r="E13" s="9"/>
      <c r="F13" s="45" t="s">
        <v>298</v>
      </c>
      <c r="G13" s="9" t="s">
        <v>91</v>
      </c>
      <c r="H13" s="9"/>
      <c r="I13" s="10" t="s">
        <v>92</v>
      </c>
      <c r="J13" s="11">
        <f t="shared" ref="J13" si="0">SUM(J5:J12)</f>
        <v>3795144</v>
      </c>
      <c r="K13" s="11">
        <f t="shared" ref="K13" si="1">SUM(K5:K12)</f>
        <v>3374050</v>
      </c>
      <c r="L13" s="11">
        <f>SUM(L5:L12)</f>
        <v>700144</v>
      </c>
    </row>
    <row r="14" spans="1:12" x14ac:dyDescent="0.3">
      <c r="A14" s="1" t="s">
        <v>9</v>
      </c>
      <c r="B14" s="1" t="s">
        <v>10</v>
      </c>
      <c r="C14" s="1"/>
      <c r="D14" s="1"/>
      <c r="E14" s="1" t="s">
        <v>11</v>
      </c>
      <c r="F14" s="1" t="s">
        <v>17</v>
      </c>
      <c r="G14" s="1" t="s">
        <v>77</v>
      </c>
      <c r="H14" s="1"/>
      <c r="I14" s="2" t="s">
        <v>78</v>
      </c>
      <c r="J14" s="3">
        <v>2000</v>
      </c>
      <c r="K14" s="3">
        <v>2000</v>
      </c>
      <c r="L14" s="3">
        <v>2000</v>
      </c>
    </row>
    <row r="15" spans="1:12" x14ac:dyDescent="0.3">
      <c r="A15" s="1" t="s">
        <v>9</v>
      </c>
      <c r="B15" s="1" t="s">
        <v>10</v>
      </c>
      <c r="C15" s="1"/>
      <c r="D15" s="1"/>
      <c r="E15" s="1" t="s">
        <v>11</v>
      </c>
      <c r="F15" s="1" t="s">
        <v>17</v>
      </c>
      <c r="G15" s="1" t="s">
        <v>83</v>
      </c>
      <c r="H15" s="1"/>
      <c r="I15" s="2" t="s">
        <v>93</v>
      </c>
      <c r="J15" s="3">
        <v>10000</v>
      </c>
      <c r="K15" s="3">
        <v>10000</v>
      </c>
      <c r="L15" s="3">
        <v>10000</v>
      </c>
    </row>
    <row r="16" spans="1:12" x14ac:dyDescent="0.3">
      <c r="A16" s="1" t="s">
        <v>9</v>
      </c>
      <c r="B16" s="1" t="s">
        <v>10</v>
      </c>
      <c r="C16" s="1"/>
      <c r="D16" s="1"/>
      <c r="E16" s="1" t="s">
        <v>11</v>
      </c>
      <c r="F16" s="1" t="s">
        <v>17</v>
      </c>
      <c r="G16" s="1" t="s">
        <v>85</v>
      </c>
      <c r="H16" s="1"/>
      <c r="I16" s="2" t="s">
        <v>94</v>
      </c>
      <c r="J16" s="3">
        <v>200000</v>
      </c>
      <c r="K16" s="3">
        <v>200000</v>
      </c>
      <c r="L16" s="3">
        <v>100000</v>
      </c>
    </row>
    <row r="17" spans="1:12" x14ac:dyDescent="0.3">
      <c r="A17" s="1" t="s">
        <v>20</v>
      </c>
      <c r="B17" s="1" t="s">
        <v>21</v>
      </c>
      <c r="C17" s="1"/>
      <c r="D17" s="1"/>
      <c r="E17" s="1" t="s">
        <v>75</v>
      </c>
      <c r="F17" s="1" t="s">
        <v>95</v>
      </c>
      <c r="G17" s="1" t="s">
        <v>329</v>
      </c>
      <c r="H17" s="1"/>
      <c r="I17" s="2" t="s">
        <v>348</v>
      </c>
      <c r="J17" s="3">
        <v>0</v>
      </c>
      <c r="K17" s="3">
        <v>0</v>
      </c>
      <c r="L17" s="3">
        <v>3500</v>
      </c>
    </row>
    <row r="18" spans="1:12" x14ac:dyDescent="0.3">
      <c r="A18" s="1" t="s">
        <v>20</v>
      </c>
      <c r="B18" s="1" t="s">
        <v>21</v>
      </c>
      <c r="C18" s="1"/>
      <c r="D18" s="1"/>
      <c r="E18" s="1" t="s">
        <v>75</v>
      </c>
      <c r="F18" s="1" t="s">
        <v>95</v>
      </c>
      <c r="G18" s="1" t="s">
        <v>89</v>
      </c>
      <c r="H18" s="1"/>
      <c r="I18" s="2" t="s">
        <v>90</v>
      </c>
      <c r="J18" s="3">
        <v>1360000</v>
      </c>
      <c r="K18" s="3">
        <v>1345539</v>
      </c>
      <c r="L18" s="3">
        <v>1520000</v>
      </c>
    </row>
    <row r="19" spans="1:12" ht="45" customHeight="1" x14ac:dyDescent="0.3">
      <c r="A19" s="19" t="s">
        <v>20</v>
      </c>
      <c r="B19" s="9"/>
      <c r="C19" s="9"/>
      <c r="D19" s="9"/>
      <c r="E19" s="9"/>
      <c r="F19" s="45" t="s">
        <v>95</v>
      </c>
      <c r="G19" s="9" t="s">
        <v>91</v>
      </c>
      <c r="H19" s="9"/>
      <c r="I19" s="10" t="s">
        <v>96</v>
      </c>
      <c r="J19" s="11">
        <f t="shared" ref="J19" si="2">SUM(J14:J18)</f>
        <v>1572000</v>
      </c>
      <c r="K19" s="11">
        <f t="shared" ref="K19" si="3">SUM(K14:K18)</f>
        <v>1557539</v>
      </c>
      <c r="L19" s="11">
        <f>SUM(L14:L18)</f>
        <v>1635500</v>
      </c>
    </row>
    <row r="20" spans="1:12" x14ac:dyDescent="0.3">
      <c r="A20" s="1" t="s">
        <v>9</v>
      </c>
      <c r="B20" s="1" t="s">
        <v>10</v>
      </c>
      <c r="C20" s="1"/>
      <c r="D20" s="1"/>
      <c r="E20" s="1" t="s">
        <v>11</v>
      </c>
      <c r="F20" s="1" t="s">
        <v>97</v>
      </c>
      <c r="G20" s="1" t="s">
        <v>83</v>
      </c>
      <c r="H20" s="1"/>
      <c r="I20" s="2" t="s">
        <v>93</v>
      </c>
      <c r="J20" s="3">
        <v>17000</v>
      </c>
      <c r="K20" s="3">
        <v>17000</v>
      </c>
      <c r="L20" s="3">
        <v>20000</v>
      </c>
    </row>
    <row r="21" spans="1:12" ht="15.6" x14ac:dyDescent="0.3">
      <c r="A21" s="19" t="s">
        <v>20</v>
      </c>
      <c r="B21" s="9"/>
      <c r="C21" s="9"/>
      <c r="D21" s="9"/>
      <c r="E21" s="9"/>
      <c r="F21" s="45" t="s">
        <v>299</v>
      </c>
      <c r="G21" s="9" t="s">
        <v>91</v>
      </c>
      <c r="H21" s="9"/>
      <c r="I21" s="10" t="s">
        <v>98</v>
      </c>
      <c r="J21" s="11">
        <f t="shared" ref="J21" si="4">SUM(J20)</f>
        <v>17000</v>
      </c>
      <c r="K21" s="11">
        <f t="shared" ref="K21:L21" si="5">SUM(K20)</f>
        <v>17000</v>
      </c>
      <c r="L21" s="11">
        <f t="shared" si="5"/>
        <v>20000</v>
      </c>
    </row>
    <row r="22" spans="1:12" x14ac:dyDescent="0.3">
      <c r="A22" s="1" t="s">
        <v>9</v>
      </c>
      <c r="B22" s="1" t="s">
        <v>10</v>
      </c>
      <c r="C22" s="1"/>
      <c r="D22" s="1"/>
      <c r="E22" s="1" t="s">
        <v>11</v>
      </c>
      <c r="F22" s="1" t="s">
        <v>99</v>
      </c>
      <c r="G22" s="1" t="s">
        <v>83</v>
      </c>
      <c r="H22" s="1"/>
      <c r="I22" s="2" t="s">
        <v>93</v>
      </c>
      <c r="J22" s="3">
        <v>15000</v>
      </c>
      <c r="K22" s="53">
        <v>17000</v>
      </c>
      <c r="L22" s="3">
        <v>25000</v>
      </c>
    </row>
    <row r="23" spans="1:12" ht="15" customHeight="1" x14ac:dyDescent="0.3">
      <c r="A23" s="19" t="s">
        <v>20</v>
      </c>
      <c r="B23" s="9"/>
      <c r="C23" s="9"/>
      <c r="D23" s="9"/>
      <c r="E23" s="9"/>
      <c r="F23" s="45" t="s">
        <v>300</v>
      </c>
      <c r="G23" s="9"/>
      <c r="H23" s="9"/>
      <c r="I23" s="10" t="s">
        <v>100</v>
      </c>
      <c r="J23" s="11">
        <f t="shared" ref="J23:L23" si="6">SUM(J22)</f>
        <v>15000</v>
      </c>
      <c r="K23" s="11">
        <f t="shared" si="6"/>
        <v>17000</v>
      </c>
      <c r="L23" s="11">
        <f t="shared" si="6"/>
        <v>25000</v>
      </c>
    </row>
    <row r="24" spans="1:12" x14ac:dyDescent="0.3">
      <c r="A24" s="48" t="s">
        <v>20</v>
      </c>
      <c r="B24" s="48" t="s">
        <v>21</v>
      </c>
      <c r="C24" s="48"/>
      <c r="D24" s="48"/>
      <c r="E24" s="48" t="s">
        <v>75</v>
      </c>
      <c r="F24" s="48" t="s">
        <v>101</v>
      </c>
      <c r="G24" s="48" t="s">
        <v>289</v>
      </c>
      <c r="H24" s="48"/>
      <c r="I24" s="49" t="s">
        <v>290</v>
      </c>
      <c r="J24" s="3">
        <v>8900</v>
      </c>
      <c r="K24" s="3">
        <v>8900</v>
      </c>
      <c r="L24" s="3">
        <v>10000</v>
      </c>
    </row>
    <row r="25" spans="1:12" x14ac:dyDescent="0.3">
      <c r="A25" s="12">
        <v>231</v>
      </c>
      <c r="B25" s="12">
        <v>10</v>
      </c>
      <c r="C25" s="13"/>
      <c r="D25" s="13"/>
      <c r="E25" s="14" t="s">
        <v>75</v>
      </c>
      <c r="F25" s="14" t="s">
        <v>101</v>
      </c>
      <c r="G25" s="14" t="s">
        <v>267</v>
      </c>
      <c r="H25" s="13"/>
      <c r="I25" s="15" t="s">
        <v>78</v>
      </c>
      <c r="J25" s="3">
        <v>1800</v>
      </c>
      <c r="K25" s="3">
        <v>1800</v>
      </c>
      <c r="L25" s="3">
        <v>0</v>
      </c>
    </row>
    <row r="26" spans="1:12" x14ac:dyDescent="0.3">
      <c r="A26" s="12">
        <v>231</v>
      </c>
      <c r="B26" s="12">
        <v>10</v>
      </c>
      <c r="C26" s="13"/>
      <c r="D26" s="13"/>
      <c r="E26" s="14" t="s">
        <v>75</v>
      </c>
      <c r="F26" s="14" t="s">
        <v>101</v>
      </c>
      <c r="G26" s="14" t="s">
        <v>102</v>
      </c>
      <c r="H26" s="13"/>
      <c r="I26" s="15" t="s">
        <v>103</v>
      </c>
      <c r="J26" s="3">
        <v>500</v>
      </c>
      <c r="K26" s="3">
        <v>500</v>
      </c>
      <c r="L26" s="3">
        <v>500</v>
      </c>
    </row>
    <row r="27" spans="1:12" ht="15" customHeight="1" x14ac:dyDescent="0.3">
      <c r="A27" s="1" t="s">
        <v>9</v>
      </c>
      <c r="B27" s="1" t="s">
        <v>10</v>
      </c>
      <c r="C27" s="1"/>
      <c r="D27" s="1"/>
      <c r="E27" s="1" t="s">
        <v>11</v>
      </c>
      <c r="F27" s="1" t="s">
        <v>18</v>
      </c>
      <c r="G27" s="1" t="s">
        <v>104</v>
      </c>
      <c r="H27" s="1"/>
      <c r="I27" s="2" t="s">
        <v>105</v>
      </c>
      <c r="J27" s="3">
        <v>18000</v>
      </c>
      <c r="K27" s="3">
        <v>18000</v>
      </c>
      <c r="L27" s="3">
        <v>18000</v>
      </c>
    </row>
    <row r="28" spans="1:12" x14ac:dyDescent="0.3">
      <c r="A28" s="1" t="s">
        <v>9</v>
      </c>
      <c r="B28" s="1" t="s">
        <v>10</v>
      </c>
      <c r="C28" s="1"/>
      <c r="D28" s="1"/>
      <c r="E28" s="1" t="s">
        <v>11</v>
      </c>
      <c r="F28" s="1" t="s">
        <v>18</v>
      </c>
      <c r="G28" s="1" t="s">
        <v>83</v>
      </c>
      <c r="H28" s="1"/>
      <c r="I28" s="2" t="s">
        <v>93</v>
      </c>
      <c r="J28" s="3">
        <v>1000000</v>
      </c>
      <c r="K28" s="3">
        <v>995700</v>
      </c>
      <c r="L28" s="3">
        <v>1200000</v>
      </c>
    </row>
    <row r="29" spans="1:12" x14ac:dyDescent="0.3">
      <c r="A29" s="1" t="s">
        <v>9</v>
      </c>
      <c r="B29" s="1" t="s">
        <v>10</v>
      </c>
      <c r="C29" s="1"/>
      <c r="D29" s="1"/>
      <c r="E29" s="1" t="s">
        <v>11</v>
      </c>
      <c r="F29" s="1" t="s">
        <v>101</v>
      </c>
      <c r="G29" s="1" t="s">
        <v>175</v>
      </c>
      <c r="H29" s="1"/>
      <c r="I29" s="2" t="s">
        <v>106</v>
      </c>
      <c r="J29" s="3">
        <v>164320</v>
      </c>
      <c r="K29" s="3">
        <v>164320</v>
      </c>
      <c r="L29" s="3">
        <v>252800</v>
      </c>
    </row>
    <row r="30" spans="1:12" ht="31.2" x14ac:dyDescent="0.3">
      <c r="A30" s="19" t="s">
        <v>20</v>
      </c>
      <c r="B30" s="9"/>
      <c r="C30" s="9"/>
      <c r="D30" s="9"/>
      <c r="E30" s="9"/>
      <c r="F30" s="45" t="s">
        <v>101</v>
      </c>
      <c r="G30" s="9" t="s">
        <v>91</v>
      </c>
      <c r="H30" s="9" t="s">
        <v>107</v>
      </c>
      <c r="I30" s="10" t="s">
        <v>108</v>
      </c>
      <c r="J30" s="11">
        <f t="shared" ref="J30" si="7">SUM(J24:J29)</f>
        <v>1193520</v>
      </c>
      <c r="K30" s="11">
        <f t="shared" ref="K30:L30" si="8">SUM(K24:K29)</f>
        <v>1189220</v>
      </c>
      <c r="L30" s="11">
        <f t="shared" si="8"/>
        <v>1481300</v>
      </c>
    </row>
    <row r="31" spans="1:12" x14ac:dyDescent="0.3">
      <c r="A31" s="48" t="s">
        <v>20</v>
      </c>
      <c r="B31" s="48" t="s">
        <v>21</v>
      </c>
      <c r="C31" s="48"/>
      <c r="D31" s="48"/>
      <c r="E31" s="48" t="s">
        <v>75</v>
      </c>
      <c r="F31" s="48" t="s">
        <v>323</v>
      </c>
      <c r="G31" s="48" t="s">
        <v>212</v>
      </c>
      <c r="H31" s="48"/>
      <c r="I31" s="49" t="s">
        <v>93</v>
      </c>
      <c r="J31" s="52">
        <v>0</v>
      </c>
      <c r="K31" s="52">
        <v>4300</v>
      </c>
      <c r="L31" s="3">
        <v>4300</v>
      </c>
    </row>
    <row r="32" spans="1:12" ht="30" customHeight="1" x14ac:dyDescent="0.3">
      <c r="A32" s="19"/>
      <c r="B32" s="9"/>
      <c r="C32" s="9"/>
      <c r="D32" s="9"/>
      <c r="E32" s="9"/>
      <c r="F32" s="45" t="s">
        <v>323</v>
      </c>
      <c r="G32" s="9"/>
      <c r="H32" s="9"/>
      <c r="I32" s="10" t="s">
        <v>324</v>
      </c>
      <c r="J32" s="11">
        <v>0</v>
      </c>
      <c r="K32" s="11">
        <f>SUM(K31)</f>
        <v>4300</v>
      </c>
      <c r="L32" s="11">
        <f>SUM(L31)</f>
        <v>4300</v>
      </c>
    </row>
    <row r="33" spans="1:12" x14ac:dyDescent="0.3">
      <c r="A33" s="16" t="s">
        <v>20</v>
      </c>
      <c r="B33" s="16" t="s">
        <v>21</v>
      </c>
      <c r="C33" s="16"/>
      <c r="D33" s="16"/>
      <c r="E33" s="14" t="s">
        <v>109</v>
      </c>
      <c r="F33" s="14" t="s">
        <v>44</v>
      </c>
      <c r="G33" s="14" t="s">
        <v>110</v>
      </c>
      <c r="H33" s="14"/>
      <c r="I33" s="15" t="s">
        <v>111</v>
      </c>
      <c r="J33" s="3">
        <v>130000</v>
      </c>
      <c r="K33" s="3">
        <v>130000</v>
      </c>
      <c r="L33" s="3">
        <v>130000</v>
      </c>
    </row>
    <row r="34" spans="1:12" x14ac:dyDescent="0.3">
      <c r="A34" s="16" t="s">
        <v>20</v>
      </c>
      <c r="B34" s="16" t="s">
        <v>21</v>
      </c>
      <c r="C34" s="16"/>
      <c r="D34" s="16"/>
      <c r="E34" s="14" t="s">
        <v>109</v>
      </c>
      <c r="F34" s="14" t="s">
        <v>44</v>
      </c>
      <c r="G34" s="14" t="s">
        <v>113</v>
      </c>
      <c r="H34" s="14"/>
      <c r="I34" s="15" t="s">
        <v>114</v>
      </c>
      <c r="J34" s="3">
        <v>33000</v>
      </c>
      <c r="K34" s="3">
        <v>33000</v>
      </c>
      <c r="L34" s="3">
        <v>33000</v>
      </c>
    </row>
    <row r="35" spans="1:12" x14ac:dyDescent="0.3">
      <c r="A35" s="16" t="s">
        <v>20</v>
      </c>
      <c r="B35" s="16" t="s">
        <v>21</v>
      </c>
      <c r="C35" s="16"/>
      <c r="D35" s="16"/>
      <c r="E35" s="14" t="s">
        <v>109</v>
      </c>
      <c r="F35" s="14" t="s">
        <v>44</v>
      </c>
      <c r="G35" s="14" t="s">
        <v>115</v>
      </c>
      <c r="H35" s="14"/>
      <c r="I35" s="15" t="s">
        <v>116</v>
      </c>
      <c r="J35" s="3">
        <v>12000</v>
      </c>
      <c r="K35" s="3">
        <v>12000</v>
      </c>
      <c r="L35" s="3">
        <v>12000</v>
      </c>
    </row>
    <row r="36" spans="1:12" x14ac:dyDescent="0.3">
      <c r="A36" s="1" t="s">
        <v>9</v>
      </c>
      <c r="B36" s="1" t="s">
        <v>10</v>
      </c>
      <c r="C36" s="1"/>
      <c r="D36" s="1"/>
      <c r="E36" s="1" t="s">
        <v>117</v>
      </c>
      <c r="F36" s="1" t="s">
        <v>118</v>
      </c>
      <c r="G36" s="1" t="s">
        <v>77</v>
      </c>
      <c r="H36" s="1"/>
      <c r="I36" s="2" t="s">
        <v>78</v>
      </c>
      <c r="J36" s="3">
        <v>150000</v>
      </c>
      <c r="K36" s="3">
        <v>200000</v>
      </c>
      <c r="L36" s="3">
        <v>50000</v>
      </c>
    </row>
    <row r="37" spans="1:12" x14ac:dyDescent="0.3">
      <c r="A37" s="1" t="s">
        <v>9</v>
      </c>
      <c r="B37" s="1" t="s">
        <v>10</v>
      </c>
      <c r="C37" s="1"/>
      <c r="D37" s="1"/>
      <c r="E37" s="1" t="s">
        <v>117</v>
      </c>
      <c r="F37" s="1" t="s">
        <v>118</v>
      </c>
      <c r="G37" s="1" t="s">
        <v>119</v>
      </c>
      <c r="H37" s="1"/>
      <c r="I37" s="2" t="s">
        <v>120</v>
      </c>
      <c r="J37" s="3">
        <v>5000</v>
      </c>
      <c r="K37" s="3">
        <v>5000</v>
      </c>
      <c r="L37" s="3">
        <v>5000</v>
      </c>
    </row>
    <row r="38" spans="1:12" x14ac:dyDescent="0.3">
      <c r="A38" s="1" t="s">
        <v>9</v>
      </c>
      <c r="B38" s="1" t="s">
        <v>10</v>
      </c>
      <c r="C38" s="1"/>
      <c r="D38" s="1"/>
      <c r="E38" s="1" t="s">
        <v>117</v>
      </c>
      <c r="F38" s="1" t="s">
        <v>118</v>
      </c>
      <c r="G38" s="1" t="s">
        <v>83</v>
      </c>
      <c r="H38" s="1"/>
      <c r="I38" s="2" t="s">
        <v>93</v>
      </c>
      <c r="J38" s="3">
        <v>60000</v>
      </c>
      <c r="K38" s="3">
        <v>60000</v>
      </c>
      <c r="L38" s="3">
        <v>60000</v>
      </c>
    </row>
    <row r="39" spans="1:12" x14ac:dyDescent="0.3">
      <c r="A39" s="1" t="s">
        <v>9</v>
      </c>
      <c r="B39" s="1" t="s">
        <v>10</v>
      </c>
      <c r="C39" s="1"/>
      <c r="D39" s="1"/>
      <c r="E39" s="1" t="s">
        <v>117</v>
      </c>
      <c r="F39" s="1" t="s">
        <v>118</v>
      </c>
      <c r="G39" s="1" t="s">
        <v>85</v>
      </c>
      <c r="H39" s="1"/>
      <c r="I39" s="2" t="s">
        <v>94</v>
      </c>
      <c r="J39" s="3">
        <v>500000</v>
      </c>
      <c r="K39" s="3">
        <v>500000</v>
      </c>
      <c r="L39" s="3">
        <v>300000</v>
      </c>
    </row>
    <row r="40" spans="1:12" x14ac:dyDescent="0.3">
      <c r="A40" s="1" t="s">
        <v>20</v>
      </c>
      <c r="B40" s="1" t="s">
        <v>21</v>
      </c>
      <c r="C40" s="1"/>
      <c r="D40" s="1"/>
      <c r="E40" s="1" t="s">
        <v>109</v>
      </c>
      <c r="F40" s="1" t="s">
        <v>44</v>
      </c>
      <c r="G40" s="1" t="s">
        <v>89</v>
      </c>
      <c r="H40" s="1"/>
      <c r="I40" s="2" t="s">
        <v>122</v>
      </c>
      <c r="J40" s="3">
        <v>6061000</v>
      </c>
      <c r="K40" s="3">
        <v>2998939.4</v>
      </c>
      <c r="L40" s="3">
        <v>7500000</v>
      </c>
    </row>
    <row r="41" spans="1:12" x14ac:dyDescent="0.3">
      <c r="A41" s="1" t="s">
        <v>20</v>
      </c>
      <c r="B41" s="1" t="s">
        <v>21</v>
      </c>
      <c r="C41" s="1"/>
      <c r="D41" s="1"/>
      <c r="E41" s="1" t="s">
        <v>109</v>
      </c>
      <c r="F41" s="1" t="s">
        <v>44</v>
      </c>
      <c r="G41" s="1" t="s">
        <v>284</v>
      </c>
      <c r="H41" s="1"/>
      <c r="I41" s="2" t="s">
        <v>285</v>
      </c>
      <c r="J41" s="3">
        <v>100000</v>
      </c>
      <c r="K41" s="3">
        <v>100000</v>
      </c>
      <c r="L41" s="3">
        <v>120000</v>
      </c>
    </row>
    <row r="42" spans="1:12" ht="15.6" x14ac:dyDescent="0.3">
      <c r="A42" s="19" t="s">
        <v>20</v>
      </c>
      <c r="B42" s="9"/>
      <c r="C42" s="9"/>
      <c r="D42" s="9"/>
      <c r="E42" s="9"/>
      <c r="F42" s="45" t="s">
        <v>44</v>
      </c>
      <c r="G42" s="9" t="s">
        <v>91</v>
      </c>
      <c r="H42" s="9"/>
      <c r="I42" s="10" t="s">
        <v>123</v>
      </c>
      <c r="J42" s="11">
        <f t="shared" ref="J42" si="9">SUM(J33:J41)</f>
        <v>7051000</v>
      </c>
      <c r="K42" s="11">
        <f t="shared" ref="K42:L42" si="10">SUM(K33:K41)</f>
        <v>4038939.4</v>
      </c>
      <c r="L42" s="11">
        <f t="shared" si="10"/>
        <v>8210000</v>
      </c>
    </row>
    <row r="43" spans="1:12" x14ac:dyDescent="0.3">
      <c r="A43" s="14" t="s">
        <v>20</v>
      </c>
      <c r="B43" s="14" t="s">
        <v>21</v>
      </c>
      <c r="C43" s="14"/>
      <c r="D43" s="14"/>
      <c r="E43" s="14" t="s">
        <v>109</v>
      </c>
      <c r="F43" s="14" t="s">
        <v>273</v>
      </c>
      <c r="G43" s="14" t="s">
        <v>121</v>
      </c>
      <c r="H43" s="14"/>
      <c r="I43" s="15" t="s">
        <v>94</v>
      </c>
      <c r="J43" s="53">
        <v>0</v>
      </c>
      <c r="K43" s="53">
        <v>0</v>
      </c>
      <c r="L43" s="3">
        <v>300000</v>
      </c>
    </row>
    <row r="44" spans="1:12" x14ac:dyDescent="0.3">
      <c r="A44" s="14" t="s">
        <v>20</v>
      </c>
      <c r="B44" s="14" t="s">
        <v>21</v>
      </c>
      <c r="C44" s="14"/>
      <c r="D44" s="14"/>
      <c r="E44" s="14" t="s">
        <v>109</v>
      </c>
      <c r="F44" s="14" t="s">
        <v>273</v>
      </c>
      <c r="G44" s="14" t="s">
        <v>89</v>
      </c>
      <c r="H44" s="14"/>
      <c r="I44" s="15" t="s">
        <v>122</v>
      </c>
      <c r="J44" s="3">
        <v>3500000</v>
      </c>
      <c r="K44" s="3">
        <v>1909651.81</v>
      </c>
      <c r="L44" s="3">
        <v>0</v>
      </c>
    </row>
    <row r="45" spans="1:12" x14ac:dyDescent="0.3">
      <c r="A45" s="14" t="s">
        <v>20</v>
      </c>
      <c r="B45" s="14" t="s">
        <v>343</v>
      </c>
      <c r="C45" s="14" t="s">
        <v>342</v>
      </c>
      <c r="D45" s="14" t="s">
        <v>341</v>
      </c>
      <c r="E45" s="14" t="s">
        <v>109</v>
      </c>
      <c r="F45" s="14" t="s">
        <v>273</v>
      </c>
      <c r="G45" s="14" t="s">
        <v>89</v>
      </c>
      <c r="H45" s="14"/>
      <c r="I45" s="15" t="s">
        <v>122</v>
      </c>
      <c r="J45" s="3">
        <v>0</v>
      </c>
      <c r="K45" s="3">
        <v>815278.48</v>
      </c>
      <c r="L45" s="3">
        <v>0</v>
      </c>
    </row>
    <row r="46" spans="1:12" x14ac:dyDescent="0.3">
      <c r="A46" s="14" t="s">
        <v>20</v>
      </c>
      <c r="B46" s="14" t="s">
        <v>21</v>
      </c>
      <c r="C46" s="14"/>
      <c r="D46" s="14" t="s">
        <v>338</v>
      </c>
      <c r="E46" s="14" t="s">
        <v>109</v>
      </c>
      <c r="F46" s="14" t="s">
        <v>273</v>
      </c>
      <c r="G46" s="14" t="s">
        <v>89</v>
      </c>
      <c r="H46" s="14"/>
      <c r="I46" s="15" t="s">
        <v>122</v>
      </c>
      <c r="J46" s="3">
        <v>0</v>
      </c>
      <c r="K46" s="3">
        <v>478760.33</v>
      </c>
      <c r="L46" s="3">
        <v>0</v>
      </c>
    </row>
    <row r="47" spans="1:12" x14ac:dyDescent="0.3">
      <c r="A47" s="14" t="s">
        <v>20</v>
      </c>
      <c r="B47" s="14" t="s">
        <v>21</v>
      </c>
      <c r="C47" s="14"/>
      <c r="D47" s="14" t="s">
        <v>339</v>
      </c>
      <c r="E47" s="14" t="s">
        <v>109</v>
      </c>
      <c r="F47" s="14" t="s">
        <v>273</v>
      </c>
      <c r="G47" s="14" t="s">
        <v>89</v>
      </c>
      <c r="H47" s="14"/>
      <c r="I47" s="15" t="s">
        <v>122</v>
      </c>
      <c r="J47" s="3">
        <v>0</v>
      </c>
      <c r="K47" s="3">
        <v>296309.38</v>
      </c>
      <c r="L47" s="3">
        <v>0</v>
      </c>
    </row>
    <row r="48" spans="1:12" x14ac:dyDescent="0.3">
      <c r="A48" s="14" t="s">
        <v>20</v>
      </c>
      <c r="B48" s="14" t="s">
        <v>21</v>
      </c>
      <c r="C48" s="14"/>
      <c r="D48" s="14"/>
      <c r="E48" s="14" t="s">
        <v>109</v>
      </c>
      <c r="F48" s="14" t="s">
        <v>273</v>
      </c>
      <c r="G48" s="14" t="s">
        <v>318</v>
      </c>
      <c r="H48" s="14"/>
      <c r="I48" s="15" t="s">
        <v>237</v>
      </c>
      <c r="J48" s="3">
        <v>0</v>
      </c>
      <c r="K48" s="3">
        <v>1525</v>
      </c>
      <c r="L48" s="3">
        <v>0</v>
      </c>
    </row>
    <row r="49" spans="1:12" ht="31.2" x14ac:dyDescent="0.3">
      <c r="A49" s="19" t="s">
        <v>20</v>
      </c>
      <c r="B49" s="9"/>
      <c r="C49" s="9"/>
      <c r="D49" s="9"/>
      <c r="E49" s="9"/>
      <c r="F49" s="45" t="s">
        <v>273</v>
      </c>
      <c r="G49" s="9"/>
      <c r="H49" s="9"/>
      <c r="I49" s="10" t="s">
        <v>270</v>
      </c>
      <c r="J49" s="11">
        <f t="shared" ref="J49" si="11">SUM(J44:J48)</f>
        <v>3500000</v>
      </c>
      <c r="K49" s="11">
        <f>SUM(K43:K48)</f>
        <v>3501525</v>
      </c>
      <c r="L49" s="11">
        <f>SUM(L43:L48)</f>
        <v>300000</v>
      </c>
    </row>
    <row r="50" spans="1:12" ht="28.8" x14ac:dyDescent="0.3">
      <c r="A50" s="1" t="s">
        <v>9</v>
      </c>
      <c r="B50" s="1" t="s">
        <v>10</v>
      </c>
      <c r="C50" s="1"/>
      <c r="D50" s="1"/>
      <c r="E50" s="1" t="s">
        <v>117</v>
      </c>
      <c r="F50" s="1" t="s">
        <v>124</v>
      </c>
      <c r="G50" s="1" t="s">
        <v>125</v>
      </c>
      <c r="H50" s="1"/>
      <c r="I50" s="2" t="s">
        <v>126</v>
      </c>
      <c r="J50" s="3">
        <v>70950</v>
      </c>
      <c r="K50" s="3">
        <v>70950</v>
      </c>
      <c r="L50" s="3">
        <v>71000</v>
      </c>
    </row>
    <row r="51" spans="1:12" ht="31.2" x14ac:dyDescent="0.3">
      <c r="A51" s="19" t="s">
        <v>20</v>
      </c>
      <c r="B51" s="9"/>
      <c r="C51" s="9"/>
      <c r="D51" s="9"/>
      <c r="E51" s="9"/>
      <c r="F51" s="45" t="s">
        <v>124</v>
      </c>
      <c r="G51" s="9" t="s">
        <v>91</v>
      </c>
      <c r="H51" s="9"/>
      <c r="I51" s="10" t="s">
        <v>127</v>
      </c>
      <c r="J51" s="11">
        <f t="shared" ref="J51" si="12">SUM(J50)</f>
        <v>70950</v>
      </c>
      <c r="K51" s="11">
        <f t="shared" ref="K51:L51" si="13">SUM(K50)</f>
        <v>70950</v>
      </c>
      <c r="L51" s="11">
        <f t="shared" si="13"/>
        <v>71000</v>
      </c>
    </row>
    <row r="52" spans="1:12" x14ac:dyDescent="0.3">
      <c r="A52" s="1" t="s">
        <v>9</v>
      </c>
      <c r="B52" s="1" t="s">
        <v>10</v>
      </c>
      <c r="C52" s="1"/>
      <c r="D52" s="1"/>
      <c r="E52" s="1" t="s">
        <v>128</v>
      </c>
      <c r="F52" s="1" t="s">
        <v>129</v>
      </c>
      <c r="G52" s="1" t="s">
        <v>130</v>
      </c>
      <c r="H52" s="1"/>
      <c r="I52" s="2" t="s">
        <v>131</v>
      </c>
      <c r="J52" s="3">
        <v>859000</v>
      </c>
      <c r="K52" s="3">
        <v>859000</v>
      </c>
      <c r="L52" s="3">
        <v>545000</v>
      </c>
    </row>
    <row r="53" spans="1:12" x14ac:dyDescent="0.3">
      <c r="A53" s="1" t="s">
        <v>20</v>
      </c>
      <c r="B53" s="1" t="s">
        <v>21</v>
      </c>
      <c r="C53" s="1"/>
      <c r="D53" s="1"/>
      <c r="E53" s="1" t="s">
        <v>276</v>
      </c>
      <c r="F53" s="1" t="s">
        <v>277</v>
      </c>
      <c r="G53" s="1" t="s">
        <v>121</v>
      </c>
      <c r="H53" s="1"/>
      <c r="I53" s="2" t="s">
        <v>94</v>
      </c>
      <c r="J53" s="3">
        <v>200000</v>
      </c>
      <c r="K53" s="3">
        <v>200000</v>
      </c>
      <c r="L53" s="3">
        <v>450000</v>
      </c>
    </row>
    <row r="54" spans="1:12" ht="15.6" x14ac:dyDescent="0.3">
      <c r="A54" s="19" t="s">
        <v>20</v>
      </c>
      <c r="B54" s="9"/>
      <c r="C54" s="9"/>
      <c r="D54" s="9"/>
      <c r="E54" s="9"/>
      <c r="F54" s="45" t="s">
        <v>277</v>
      </c>
      <c r="G54" s="9" t="s">
        <v>91</v>
      </c>
      <c r="H54" s="9"/>
      <c r="I54" s="10" t="s">
        <v>132</v>
      </c>
      <c r="J54" s="11">
        <f t="shared" ref="J54" si="14">SUM(J52:J53)</f>
        <v>1059000</v>
      </c>
      <c r="K54" s="11">
        <f t="shared" ref="K54:L54" si="15">SUM(K52:K53)</f>
        <v>1059000</v>
      </c>
      <c r="L54" s="11">
        <f t="shared" si="15"/>
        <v>995000</v>
      </c>
    </row>
    <row r="55" spans="1:12" x14ac:dyDescent="0.3">
      <c r="A55" s="75" t="s">
        <v>133</v>
      </c>
      <c r="B55" s="76"/>
      <c r="C55" s="76"/>
      <c r="D55" s="76"/>
      <c r="E55" s="76"/>
      <c r="F55" s="76"/>
      <c r="G55" s="76"/>
      <c r="H55" s="76"/>
      <c r="I55" s="77"/>
      <c r="J55" s="18">
        <f t="shared" ref="J55" si="16">SUM(J13+J19+J21+J23+J30+J32+J42+J49+J51+J54)</f>
        <v>18273614</v>
      </c>
      <c r="K55" s="18">
        <f t="shared" ref="K55" si="17">SUM(K13+K19+K21+K23+K30+K32+K42+K49+K51+K54)</f>
        <v>14829523.4</v>
      </c>
      <c r="L55" s="3">
        <f>SUM(L13+L19+L21+L23+L30+L32+L42+L49+L51+L54)</f>
        <v>13442244</v>
      </c>
    </row>
    <row r="56" spans="1:12" x14ac:dyDescent="0.3">
      <c r="A56" s="66" t="s">
        <v>320</v>
      </c>
      <c r="B56" s="65"/>
      <c r="C56" s="65"/>
      <c r="D56" s="65"/>
      <c r="E56" s="65"/>
      <c r="F56" s="65"/>
      <c r="G56" s="65"/>
      <c r="H56" s="65"/>
      <c r="I56" s="65"/>
      <c r="J56" s="73"/>
      <c r="K56" s="73"/>
      <c r="L56" s="73"/>
    </row>
    <row r="57" spans="1:12" x14ac:dyDescent="0.3">
      <c r="A57" s="66" t="s">
        <v>72</v>
      </c>
      <c r="B57" s="65"/>
      <c r="C57" s="65"/>
      <c r="D57" s="65"/>
      <c r="E57" s="65"/>
      <c r="F57" s="65"/>
      <c r="G57" s="65"/>
      <c r="H57" s="65"/>
      <c r="I57" s="65"/>
      <c r="J57" s="74"/>
      <c r="K57" s="74"/>
      <c r="L57" s="74"/>
    </row>
    <row r="58" spans="1:12" x14ac:dyDescent="0.3">
      <c r="A58" s="34" t="s">
        <v>1</v>
      </c>
      <c r="B58" s="34" t="s">
        <v>2</v>
      </c>
      <c r="C58" s="34" t="s">
        <v>3</v>
      </c>
      <c r="D58" s="34" t="s">
        <v>4</v>
      </c>
      <c r="E58" s="34" t="s">
        <v>5</v>
      </c>
      <c r="F58" s="34" t="s">
        <v>6</v>
      </c>
      <c r="G58" s="34" t="s">
        <v>7</v>
      </c>
      <c r="H58" s="36" t="s">
        <v>73</v>
      </c>
      <c r="I58" s="35" t="s">
        <v>8</v>
      </c>
      <c r="J58" s="44" t="s">
        <v>322</v>
      </c>
      <c r="K58" s="25" t="s">
        <v>344</v>
      </c>
      <c r="L58" s="25" t="s">
        <v>345</v>
      </c>
    </row>
    <row r="59" spans="1:12" x14ac:dyDescent="0.3">
      <c r="A59" s="37"/>
      <c r="B59" s="37"/>
      <c r="C59" s="37"/>
      <c r="D59" s="37"/>
      <c r="E59" s="37"/>
      <c r="F59" s="37"/>
      <c r="G59" s="37"/>
      <c r="H59" s="37"/>
      <c r="I59" s="35"/>
      <c r="J59" s="25"/>
      <c r="K59" s="25"/>
      <c r="L59" s="25"/>
    </row>
    <row r="60" spans="1:12" x14ac:dyDescent="0.3">
      <c r="A60" s="1" t="s">
        <v>9</v>
      </c>
      <c r="B60" s="1" t="s">
        <v>10</v>
      </c>
      <c r="C60" s="1"/>
      <c r="D60" s="1"/>
      <c r="E60" s="1" t="s">
        <v>128</v>
      </c>
      <c r="F60" s="1" t="s">
        <v>134</v>
      </c>
      <c r="G60" s="1" t="s">
        <v>130</v>
      </c>
      <c r="H60" s="1"/>
      <c r="I60" s="2" t="s">
        <v>131</v>
      </c>
      <c r="J60" s="3">
        <v>1112600</v>
      </c>
      <c r="K60" s="3">
        <v>1112600</v>
      </c>
      <c r="L60" s="3">
        <v>930000</v>
      </c>
    </row>
    <row r="61" spans="1:12" x14ac:dyDescent="0.3">
      <c r="A61" s="1" t="s">
        <v>20</v>
      </c>
      <c r="B61" s="1" t="s">
        <v>21</v>
      </c>
      <c r="C61" s="1"/>
      <c r="D61" s="1"/>
      <c r="E61" s="1" t="s">
        <v>276</v>
      </c>
      <c r="F61" s="1" t="s">
        <v>279</v>
      </c>
      <c r="G61" s="1" t="s">
        <v>121</v>
      </c>
      <c r="H61" s="1"/>
      <c r="I61" s="2" t="s">
        <v>94</v>
      </c>
      <c r="J61" s="3">
        <v>250000</v>
      </c>
      <c r="K61" s="3">
        <v>410600</v>
      </c>
      <c r="L61" s="3">
        <v>30000</v>
      </c>
    </row>
    <row r="62" spans="1:12" ht="15.6" x14ac:dyDescent="0.3">
      <c r="A62" s="19" t="s">
        <v>20</v>
      </c>
      <c r="B62" s="9"/>
      <c r="C62" s="9"/>
      <c r="D62" s="9"/>
      <c r="E62" s="9"/>
      <c r="F62" s="45" t="s">
        <v>279</v>
      </c>
      <c r="G62" s="9" t="s">
        <v>91</v>
      </c>
      <c r="H62" s="9"/>
      <c r="I62" s="10" t="s">
        <v>135</v>
      </c>
      <c r="J62" s="11">
        <f t="shared" ref="J62" si="18">SUM(J60:J61)</f>
        <v>1362600</v>
      </c>
      <c r="K62" s="11">
        <f>SUM(K60:K61)</f>
        <v>1523200</v>
      </c>
      <c r="L62" s="11">
        <f>SUM(L60:L61)</f>
        <v>960000</v>
      </c>
    </row>
    <row r="63" spans="1:12" x14ac:dyDescent="0.3">
      <c r="A63" s="1" t="s">
        <v>9</v>
      </c>
      <c r="B63" s="1" t="s">
        <v>10</v>
      </c>
      <c r="C63" s="1"/>
      <c r="D63" s="1"/>
      <c r="E63" s="1" t="s">
        <v>136</v>
      </c>
      <c r="F63" s="1" t="s">
        <v>137</v>
      </c>
      <c r="G63" s="1" t="s">
        <v>138</v>
      </c>
      <c r="H63" s="1"/>
      <c r="I63" s="2" t="s">
        <v>111</v>
      </c>
      <c r="J63" s="3">
        <v>23000</v>
      </c>
      <c r="K63" s="3">
        <v>23000</v>
      </c>
      <c r="L63" s="3">
        <v>23000</v>
      </c>
    </row>
    <row r="64" spans="1:12" x14ac:dyDescent="0.3">
      <c r="A64" s="1" t="s">
        <v>9</v>
      </c>
      <c r="B64" s="1" t="s">
        <v>10</v>
      </c>
      <c r="C64" s="1"/>
      <c r="D64" s="1"/>
      <c r="E64" s="1" t="s">
        <v>136</v>
      </c>
      <c r="F64" s="1" t="s">
        <v>137</v>
      </c>
      <c r="G64" s="1" t="s">
        <v>139</v>
      </c>
      <c r="H64" s="1"/>
      <c r="I64" s="2" t="s">
        <v>140</v>
      </c>
      <c r="J64" s="3">
        <v>20000</v>
      </c>
      <c r="K64" s="3">
        <v>20000</v>
      </c>
      <c r="L64" s="3">
        <v>20000</v>
      </c>
    </row>
    <row r="65" spans="1:12" x14ac:dyDescent="0.3">
      <c r="A65" s="1" t="s">
        <v>9</v>
      </c>
      <c r="B65" s="1" t="s">
        <v>10</v>
      </c>
      <c r="C65" s="1"/>
      <c r="D65" s="1"/>
      <c r="E65" s="1" t="s">
        <v>136</v>
      </c>
      <c r="F65" s="1" t="s">
        <v>137</v>
      </c>
      <c r="G65" s="1" t="s">
        <v>77</v>
      </c>
      <c r="H65" s="1"/>
      <c r="I65" s="2" t="s">
        <v>78</v>
      </c>
      <c r="J65" s="3">
        <v>1000</v>
      </c>
      <c r="K65" s="3">
        <v>1000</v>
      </c>
      <c r="L65" s="3">
        <v>1000</v>
      </c>
    </row>
    <row r="66" spans="1:12" x14ac:dyDescent="0.3">
      <c r="A66" s="1" t="s">
        <v>20</v>
      </c>
      <c r="B66" s="1" t="s">
        <v>21</v>
      </c>
      <c r="C66" s="1"/>
      <c r="D66" s="1"/>
      <c r="E66" s="1" t="s">
        <v>22</v>
      </c>
      <c r="F66" s="1" t="s">
        <v>141</v>
      </c>
      <c r="G66" s="1" t="s">
        <v>142</v>
      </c>
      <c r="H66" s="1"/>
      <c r="I66" s="2" t="s">
        <v>143</v>
      </c>
      <c r="J66" s="3">
        <v>1700</v>
      </c>
      <c r="K66" s="3">
        <v>1700</v>
      </c>
      <c r="L66" s="3">
        <v>3200</v>
      </c>
    </row>
    <row r="67" spans="1:12" x14ac:dyDescent="0.3">
      <c r="A67" s="1" t="s">
        <v>9</v>
      </c>
      <c r="B67" s="1" t="s">
        <v>10</v>
      </c>
      <c r="C67" s="1"/>
      <c r="D67" s="1"/>
      <c r="E67" s="1" t="s">
        <v>22</v>
      </c>
      <c r="F67" s="1" t="s">
        <v>137</v>
      </c>
      <c r="G67" s="1" t="s">
        <v>83</v>
      </c>
      <c r="H67" s="1"/>
      <c r="I67" s="2" t="s">
        <v>93</v>
      </c>
      <c r="J67" s="3">
        <v>2200</v>
      </c>
      <c r="K67" s="3">
        <v>2200</v>
      </c>
      <c r="L67" s="3">
        <v>2200</v>
      </c>
    </row>
    <row r="68" spans="1:12" ht="15.6" x14ac:dyDescent="0.3">
      <c r="A68" s="19" t="s">
        <v>20</v>
      </c>
      <c r="B68" s="9"/>
      <c r="C68" s="9"/>
      <c r="D68" s="9"/>
      <c r="E68" s="9"/>
      <c r="F68" s="45" t="s">
        <v>141</v>
      </c>
      <c r="G68" s="9" t="s">
        <v>91</v>
      </c>
      <c r="H68" s="9" t="s">
        <v>107</v>
      </c>
      <c r="I68" s="10" t="s">
        <v>144</v>
      </c>
      <c r="J68" s="11">
        <f t="shared" ref="J68" si="19">SUM(J63:J67)</f>
        <v>47900</v>
      </c>
      <c r="K68" s="11">
        <f t="shared" ref="K68:L68" si="20">SUM(K63:K67)</f>
        <v>47900</v>
      </c>
      <c r="L68" s="11">
        <f t="shared" si="20"/>
        <v>49400</v>
      </c>
    </row>
    <row r="69" spans="1:12" x14ac:dyDescent="0.3">
      <c r="A69" s="1" t="s">
        <v>9</v>
      </c>
      <c r="B69" s="1" t="s">
        <v>10</v>
      </c>
      <c r="C69" s="1"/>
      <c r="D69" s="1"/>
      <c r="E69" s="1" t="s">
        <v>136</v>
      </c>
      <c r="F69" s="1" t="s">
        <v>145</v>
      </c>
      <c r="G69" s="1" t="s">
        <v>138</v>
      </c>
      <c r="H69" s="1"/>
      <c r="I69" s="2" t="s">
        <v>146</v>
      </c>
      <c r="J69" s="3">
        <v>6000</v>
      </c>
      <c r="K69" s="3">
        <v>6000</v>
      </c>
      <c r="L69" s="3">
        <v>6000</v>
      </c>
    </row>
    <row r="70" spans="1:12" x14ac:dyDescent="0.3">
      <c r="A70" s="1" t="s">
        <v>9</v>
      </c>
      <c r="B70" s="1" t="s">
        <v>10</v>
      </c>
      <c r="C70" s="1"/>
      <c r="D70" s="1"/>
      <c r="E70" s="1" t="s">
        <v>136</v>
      </c>
      <c r="F70" s="1" t="s">
        <v>145</v>
      </c>
      <c r="G70" s="1" t="s">
        <v>77</v>
      </c>
      <c r="H70" s="1"/>
      <c r="I70" s="2" t="s">
        <v>78</v>
      </c>
      <c r="J70" s="3">
        <v>80000</v>
      </c>
      <c r="K70" s="3">
        <v>80000</v>
      </c>
      <c r="L70" s="3">
        <v>80000</v>
      </c>
    </row>
    <row r="71" spans="1:12" x14ac:dyDescent="0.3">
      <c r="A71" s="1" t="s">
        <v>9</v>
      </c>
      <c r="B71" s="1" t="s">
        <v>10</v>
      </c>
      <c r="C71" s="1"/>
      <c r="D71" s="1"/>
      <c r="E71" s="1" t="s">
        <v>136</v>
      </c>
      <c r="F71" s="1" t="s">
        <v>145</v>
      </c>
      <c r="G71" s="1" t="s">
        <v>83</v>
      </c>
      <c r="H71" s="1"/>
      <c r="I71" s="2" t="s">
        <v>93</v>
      </c>
      <c r="J71" s="3">
        <v>68000</v>
      </c>
      <c r="K71" s="3">
        <v>68000</v>
      </c>
      <c r="L71" s="3">
        <v>368000</v>
      </c>
    </row>
    <row r="72" spans="1:12" x14ac:dyDescent="0.3">
      <c r="A72" s="1" t="s">
        <v>9</v>
      </c>
      <c r="B72" s="1" t="s">
        <v>10</v>
      </c>
      <c r="C72" s="1"/>
      <c r="D72" s="1"/>
      <c r="E72" s="1" t="s">
        <v>136</v>
      </c>
      <c r="F72" s="1" t="s">
        <v>145</v>
      </c>
      <c r="G72" s="1" t="s">
        <v>149</v>
      </c>
      <c r="H72" s="1"/>
      <c r="I72" s="2" t="s">
        <v>150</v>
      </c>
      <c r="J72" s="3">
        <v>6000</v>
      </c>
      <c r="K72" s="3">
        <v>6000</v>
      </c>
      <c r="L72" s="3">
        <v>6000</v>
      </c>
    </row>
    <row r="73" spans="1:12" ht="15.6" x14ac:dyDescent="0.3">
      <c r="A73" s="19" t="s">
        <v>20</v>
      </c>
      <c r="B73" s="9"/>
      <c r="C73" s="9"/>
      <c r="D73" s="9"/>
      <c r="E73" s="9"/>
      <c r="F73" s="45" t="s">
        <v>23</v>
      </c>
      <c r="G73" s="9" t="s">
        <v>91</v>
      </c>
      <c r="H73" s="9"/>
      <c r="I73" s="10" t="s">
        <v>151</v>
      </c>
      <c r="J73" s="11">
        <f t="shared" ref="J73" si="21">SUM(J69:J72)</f>
        <v>160000</v>
      </c>
      <c r="K73" s="11">
        <f t="shared" ref="K73:L73" si="22">SUM(K69:K72)</f>
        <v>160000</v>
      </c>
      <c r="L73" s="11">
        <f t="shared" si="22"/>
        <v>460000</v>
      </c>
    </row>
    <row r="74" spans="1:12" x14ac:dyDescent="0.3">
      <c r="A74" s="1" t="s">
        <v>20</v>
      </c>
      <c r="B74" s="1" t="s">
        <v>21</v>
      </c>
      <c r="C74" s="1"/>
      <c r="D74" s="1"/>
      <c r="E74" s="1" t="s">
        <v>22</v>
      </c>
      <c r="F74" s="1" t="s">
        <v>152</v>
      </c>
      <c r="G74" s="1" t="s">
        <v>153</v>
      </c>
      <c r="H74" s="1"/>
      <c r="I74" s="8" t="s">
        <v>154</v>
      </c>
      <c r="J74" s="3">
        <v>15000</v>
      </c>
      <c r="K74" s="3">
        <v>15000</v>
      </c>
      <c r="L74" s="3">
        <v>0</v>
      </c>
    </row>
    <row r="75" spans="1:12" x14ac:dyDescent="0.3">
      <c r="A75" s="1" t="s">
        <v>9</v>
      </c>
      <c r="B75" s="1" t="s">
        <v>10</v>
      </c>
      <c r="C75" s="1"/>
      <c r="D75" s="1"/>
      <c r="E75" s="1" t="s">
        <v>136</v>
      </c>
      <c r="F75" s="1" t="s">
        <v>155</v>
      </c>
      <c r="G75" s="1" t="s">
        <v>77</v>
      </c>
      <c r="H75" s="1"/>
      <c r="I75" s="2" t="s">
        <v>78</v>
      </c>
      <c r="J75" s="3">
        <v>10000</v>
      </c>
      <c r="K75" s="3">
        <v>10000</v>
      </c>
      <c r="L75" s="3">
        <v>10000</v>
      </c>
    </row>
    <row r="76" spans="1:12" x14ac:dyDescent="0.3">
      <c r="A76" s="1" t="s">
        <v>20</v>
      </c>
      <c r="B76" s="1" t="s">
        <v>21</v>
      </c>
      <c r="C76" s="1"/>
      <c r="D76" s="1"/>
      <c r="E76" s="1" t="s">
        <v>22</v>
      </c>
      <c r="F76" s="1" t="s">
        <v>152</v>
      </c>
      <c r="G76" s="1" t="s">
        <v>212</v>
      </c>
      <c r="H76" s="1"/>
      <c r="I76" s="2" t="s">
        <v>93</v>
      </c>
      <c r="J76" s="3">
        <v>0</v>
      </c>
      <c r="K76" s="3">
        <v>0</v>
      </c>
      <c r="L76" s="3">
        <v>2700</v>
      </c>
    </row>
    <row r="77" spans="1:12" x14ac:dyDescent="0.3">
      <c r="A77" s="1" t="s">
        <v>9</v>
      </c>
      <c r="B77" s="1" t="s">
        <v>10</v>
      </c>
      <c r="C77" s="1"/>
      <c r="D77" s="1"/>
      <c r="E77" s="1" t="s">
        <v>136</v>
      </c>
      <c r="F77" s="1" t="s">
        <v>155</v>
      </c>
      <c r="G77" s="1" t="s">
        <v>85</v>
      </c>
      <c r="H77" s="1"/>
      <c r="I77" s="2" t="s">
        <v>94</v>
      </c>
      <c r="J77" s="3">
        <v>5000</v>
      </c>
      <c r="K77" s="3">
        <v>5000</v>
      </c>
      <c r="L77" s="3">
        <v>55000</v>
      </c>
    </row>
    <row r="78" spans="1:12" ht="15.6" x14ac:dyDescent="0.3">
      <c r="A78" s="19" t="s">
        <v>20</v>
      </c>
      <c r="B78" s="9"/>
      <c r="C78" s="9"/>
      <c r="D78" s="9"/>
      <c r="E78" s="9"/>
      <c r="F78" s="45" t="s">
        <v>152</v>
      </c>
      <c r="G78" s="9"/>
      <c r="H78" s="9"/>
      <c r="I78" s="10" t="s">
        <v>156</v>
      </c>
      <c r="J78" s="11">
        <f>SUM(J74:J77)</f>
        <v>30000</v>
      </c>
      <c r="K78" s="11">
        <f>SUM(K74:K77)</f>
        <v>30000</v>
      </c>
      <c r="L78" s="11">
        <f>SUM(L74:L77)</f>
        <v>67700</v>
      </c>
    </row>
    <row r="79" spans="1:12" x14ac:dyDescent="0.3">
      <c r="A79" s="1" t="s">
        <v>9</v>
      </c>
      <c r="B79" s="1" t="s">
        <v>10</v>
      </c>
      <c r="C79" s="1"/>
      <c r="D79" s="1"/>
      <c r="E79" s="1" t="s">
        <v>136</v>
      </c>
      <c r="F79" s="1" t="s">
        <v>157</v>
      </c>
      <c r="G79" s="1" t="s">
        <v>138</v>
      </c>
      <c r="H79" s="1"/>
      <c r="I79" s="2" t="s">
        <v>146</v>
      </c>
      <c r="J79" s="3">
        <v>12000</v>
      </c>
      <c r="K79" s="3">
        <v>12000</v>
      </c>
      <c r="L79" s="3">
        <v>12000</v>
      </c>
    </row>
    <row r="80" spans="1:12" x14ac:dyDescent="0.3">
      <c r="A80" s="1" t="s">
        <v>9</v>
      </c>
      <c r="B80" s="1" t="s">
        <v>10</v>
      </c>
      <c r="C80" s="1"/>
      <c r="D80" s="1"/>
      <c r="E80" s="1" t="s">
        <v>136</v>
      </c>
      <c r="F80" s="1" t="s">
        <v>157</v>
      </c>
      <c r="G80" s="1" t="s">
        <v>77</v>
      </c>
      <c r="H80" s="1"/>
      <c r="I80" s="2" t="s">
        <v>158</v>
      </c>
      <c r="J80" s="3">
        <v>5000</v>
      </c>
      <c r="K80" s="3">
        <v>5000</v>
      </c>
      <c r="L80" s="3">
        <v>5000</v>
      </c>
    </row>
    <row r="81" spans="1:12" x14ac:dyDescent="0.3">
      <c r="A81" s="1" t="s">
        <v>9</v>
      </c>
      <c r="B81" s="1" t="s">
        <v>10</v>
      </c>
      <c r="C81" s="1"/>
      <c r="D81" s="1"/>
      <c r="E81" s="1" t="s">
        <v>136</v>
      </c>
      <c r="F81" s="1" t="s">
        <v>157</v>
      </c>
      <c r="G81" s="1" t="s">
        <v>159</v>
      </c>
      <c r="H81" s="1"/>
      <c r="I81" s="2" t="s">
        <v>160</v>
      </c>
      <c r="J81" s="3">
        <v>30000</v>
      </c>
      <c r="K81" s="3">
        <v>30000</v>
      </c>
      <c r="L81" s="3">
        <v>30000</v>
      </c>
    </row>
    <row r="82" spans="1:12" ht="15.6" x14ac:dyDescent="0.3">
      <c r="A82" s="19" t="s">
        <v>20</v>
      </c>
      <c r="B82" s="9"/>
      <c r="C82" s="9"/>
      <c r="D82" s="9"/>
      <c r="E82" s="9"/>
      <c r="F82" s="45" t="s">
        <v>301</v>
      </c>
      <c r="G82" s="9" t="s">
        <v>91</v>
      </c>
      <c r="H82" s="9"/>
      <c r="I82" s="10" t="s">
        <v>161</v>
      </c>
      <c r="J82" s="11">
        <f t="shared" ref="J82:L82" si="23">SUM(J79:J81)</f>
        <v>47000</v>
      </c>
      <c r="K82" s="11">
        <f t="shared" si="23"/>
        <v>47000</v>
      </c>
      <c r="L82" s="11">
        <f t="shared" si="23"/>
        <v>47000</v>
      </c>
    </row>
    <row r="83" spans="1:12" x14ac:dyDescent="0.3">
      <c r="A83" s="1" t="s">
        <v>9</v>
      </c>
      <c r="B83" s="1" t="s">
        <v>10</v>
      </c>
      <c r="C83" s="1"/>
      <c r="D83" s="1"/>
      <c r="E83" s="1" t="s">
        <v>26</v>
      </c>
      <c r="F83" s="1" t="s">
        <v>162</v>
      </c>
      <c r="G83" s="1" t="s">
        <v>163</v>
      </c>
      <c r="H83" s="1"/>
      <c r="I83" s="2" t="s">
        <v>164</v>
      </c>
      <c r="J83" s="3">
        <v>30000</v>
      </c>
      <c r="K83" s="3">
        <v>30000</v>
      </c>
      <c r="L83" s="3">
        <v>30000</v>
      </c>
    </row>
    <row r="84" spans="1:12" x14ac:dyDescent="0.3">
      <c r="A84" s="1" t="s">
        <v>9</v>
      </c>
      <c r="B84" s="1" t="s">
        <v>10</v>
      </c>
      <c r="C84" s="1"/>
      <c r="D84" s="1"/>
      <c r="E84" s="1" t="s">
        <v>26</v>
      </c>
      <c r="F84" s="1" t="s">
        <v>162</v>
      </c>
      <c r="G84" s="1" t="s">
        <v>139</v>
      </c>
      <c r="H84" s="1"/>
      <c r="I84" s="2" t="s">
        <v>140</v>
      </c>
      <c r="J84" s="3">
        <v>1000</v>
      </c>
      <c r="K84" s="3">
        <v>1000</v>
      </c>
      <c r="L84" s="3">
        <v>1000</v>
      </c>
    </row>
    <row r="85" spans="1:12" x14ac:dyDescent="0.3">
      <c r="A85" s="1" t="s">
        <v>20</v>
      </c>
      <c r="B85" s="1" t="s">
        <v>21</v>
      </c>
      <c r="C85" s="1"/>
      <c r="D85" s="1"/>
      <c r="E85" s="1" t="s">
        <v>24</v>
      </c>
      <c r="F85" s="1" t="s">
        <v>165</v>
      </c>
      <c r="G85" s="1" t="s">
        <v>147</v>
      </c>
      <c r="H85" s="1"/>
      <c r="I85" s="2" t="s">
        <v>148</v>
      </c>
      <c r="J85" s="3">
        <v>2000</v>
      </c>
      <c r="K85" s="3">
        <v>2000</v>
      </c>
      <c r="L85" s="3">
        <v>2000</v>
      </c>
    </row>
    <row r="86" spans="1:12" x14ac:dyDescent="0.3">
      <c r="A86" s="1" t="s">
        <v>9</v>
      </c>
      <c r="B86" s="1" t="s">
        <v>10</v>
      </c>
      <c r="C86" s="1"/>
      <c r="D86" s="1"/>
      <c r="E86" s="1" t="s">
        <v>26</v>
      </c>
      <c r="F86" s="1" t="s">
        <v>162</v>
      </c>
      <c r="G86" s="1" t="s">
        <v>77</v>
      </c>
      <c r="H86" s="1"/>
      <c r="I86" s="2" t="s">
        <v>78</v>
      </c>
      <c r="J86" s="3">
        <v>45000</v>
      </c>
      <c r="K86" s="3">
        <v>45000</v>
      </c>
      <c r="L86" s="3">
        <v>45000</v>
      </c>
    </row>
    <row r="87" spans="1:12" x14ac:dyDescent="0.3">
      <c r="A87" s="1" t="s">
        <v>9</v>
      </c>
      <c r="B87" s="1" t="s">
        <v>10</v>
      </c>
      <c r="C87" s="1"/>
      <c r="D87" s="1"/>
      <c r="E87" s="1" t="s">
        <v>26</v>
      </c>
      <c r="F87" s="1" t="s">
        <v>162</v>
      </c>
      <c r="G87" s="1" t="s">
        <v>166</v>
      </c>
      <c r="H87" s="1"/>
      <c r="I87" s="2" t="s">
        <v>167</v>
      </c>
      <c r="J87" s="3">
        <v>6000</v>
      </c>
      <c r="K87" s="3">
        <v>6000</v>
      </c>
      <c r="L87" s="3">
        <v>6000</v>
      </c>
    </row>
    <row r="88" spans="1:12" x14ac:dyDescent="0.3">
      <c r="A88" s="1" t="s">
        <v>9</v>
      </c>
      <c r="B88" s="1" t="s">
        <v>10</v>
      </c>
      <c r="C88" s="1"/>
      <c r="D88" s="1"/>
      <c r="E88" s="1" t="s">
        <v>26</v>
      </c>
      <c r="F88" s="1" t="s">
        <v>162</v>
      </c>
      <c r="G88" s="1" t="s">
        <v>79</v>
      </c>
      <c r="H88" s="1"/>
      <c r="I88" s="2" t="s">
        <v>80</v>
      </c>
      <c r="J88" s="3">
        <v>47000</v>
      </c>
      <c r="K88" s="3">
        <v>47000</v>
      </c>
      <c r="L88" s="3">
        <v>47000</v>
      </c>
    </row>
    <row r="89" spans="1:12" x14ac:dyDescent="0.3">
      <c r="A89" s="1" t="s">
        <v>9</v>
      </c>
      <c r="B89" s="1" t="s">
        <v>10</v>
      </c>
      <c r="C89" s="1"/>
      <c r="D89" s="1"/>
      <c r="E89" s="1" t="s">
        <v>26</v>
      </c>
      <c r="F89" s="1" t="s">
        <v>162</v>
      </c>
      <c r="G89" s="1" t="s">
        <v>119</v>
      </c>
      <c r="H89" s="1"/>
      <c r="I89" s="2" t="s">
        <v>120</v>
      </c>
      <c r="J89" s="3">
        <v>100000</v>
      </c>
      <c r="K89" s="3">
        <v>100000</v>
      </c>
      <c r="L89" s="3">
        <v>100000</v>
      </c>
    </row>
    <row r="90" spans="1:12" x14ac:dyDescent="0.3">
      <c r="A90" s="1" t="s">
        <v>9</v>
      </c>
      <c r="B90" s="1" t="s">
        <v>10</v>
      </c>
      <c r="C90" s="1"/>
      <c r="D90" s="1"/>
      <c r="E90" s="1" t="s">
        <v>26</v>
      </c>
      <c r="F90" s="1" t="s">
        <v>162</v>
      </c>
      <c r="G90" s="1" t="s">
        <v>168</v>
      </c>
      <c r="H90" s="1"/>
      <c r="I90" s="2" t="s">
        <v>169</v>
      </c>
      <c r="J90" s="3">
        <v>6000</v>
      </c>
      <c r="K90" s="3">
        <v>6000</v>
      </c>
      <c r="L90" s="3">
        <v>6000</v>
      </c>
    </row>
    <row r="91" spans="1:12" x14ac:dyDescent="0.3">
      <c r="A91" s="1" t="s">
        <v>9</v>
      </c>
      <c r="B91" s="1" t="s">
        <v>10</v>
      </c>
      <c r="C91" s="1"/>
      <c r="D91" s="1"/>
      <c r="E91" s="1" t="s">
        <v>26</v>
      </c>
      <c r="F91" s="1" t="s">
        <v>162</v>
      </c>
      <c r="G91" s="1" t="s">
        <v>170</v>
      </c>
      <c r="H91" s="1"/>
      <c r="I91" s="2" t="s">
        <v>171</v>
      </c>
      <c r="J91" s="3">
        <v>45000</v>
      </c>
      <c r="K91" s="3">
        <v>45000</v>
      </c>
      <c r="L91" s="3">
        <v>45000</v>
      </c>
    </row>
    <row r="92" spans="1:12" x14ac:dyDescent="0.3">
      <c r="A92" s="1" t="s">
        <v>20</v>
      </c>
      <c r="B92" s="1" t="s">
        <v>21</v>
      </c>
      <c r="C92" s="1"/>
      <c r="D92" s="1" t="s">
        <v>269</v>
      </c>
      <c r="E92" s="1" t="s">
        <v>24</v>
      </c>
      <c r="F92" s="1" t="s">
        <v>165</v>
      </c>
      <c r="G92" s="1" t="s">
        <v>268</v>
      </c>
      <c r="H92" s="1"/>
      <c r="I92" s="2" t="s">
        <v>171</v>
      </c>
      <c r="J92" s="3">
        <v>120000</v>
      </c>
      <c r="K92" s="3">
        <v>120000</v>
      </c>
      <c r="L92" s="3">
        <v>120000</v>
      </c>
    </row>
    <row r="93" spans="1:12" x14ac:dyDescent="0.3">
      <c r="A93" s="1" t="s">
        <v>20</v>
      </c>
      <c r="B93" s="1" t="s">
        <v>21</v>
      </c>
      <c r="C93" s="1"/>
      <c r="D93" s="1"/>
      <c r="E93" s="1" t="s">
        <v>24</v>
      </c>
      <c r="F93" s="1" t="s">
        <v>165</v>
      </c>
      <c r="G93" s="1" t="s">
        <v>278</v>
      </c>
      <c r="H93" s="1"/>
      <c r="I93" s="2" t="s">
        <v>172</v>
      </c>
      <c r="J93" s="3">
        <v>500</v>
      </c>
      <c r="K93" s="3">
        <v>500</v>
      </c>
      <c r="L93" s="3">
        <v>500</v>
      </c>
    </row>
    <row r="94" spans="1:12" x14ac:dyDescent="0.3">
      <c r="A94" s="1" t="s">
        <v>9</v>
      </c>
      <c r="B94" s="1" t="s">
        <v>10</v>
      </c>
      <c r="C94" s="1"/>
      <c r="D94" s="1"/>
      <c r="E94" s="1" t="s">
        <v>26</v>
      </c>
      <c r="F94" s="1" t="s">
        <v>162</v>
      </c>
      <c r="G94" s="1" t="s">
        <v>83</v>
      </c>
      <c r="H94" s="1"/>
      <c r="I94" s="2" t="s">
        <v>93</v>
      </c>
      <c r="J94" s="3">
        <v>25000</v>
      </c>
      <c r="K94" s="3">
        <v>25000</v>
      </c>
      <c r="L94" s="3">
        <v>25000</v>
      </c>
    </row>
    <row r="95" spans="1:12" x14ac:dyDescent="0.3">
      <c r="A95" s="1" t="s">
        <v>9</v>
      </c>
      <c r="B95" s="1" t="s">
        <v>10</v>
      </c>
      <c r="C95" s="1"/>
      <c r="D95" s="1"/>
      <c r="E95" s="1" t="s">
        <v>26</v>
      </c>
      <c r="F95" s="1" t="s">
        <v>162</v>
      </c>
      <c r="G95" s="1" t="s">
        <v>85</v>
      </c>
      <c r="H95" s="1"/>
      <c r="I95" s="2" t="s">
        <v>94</v>
      </c>
      <c r="J95" s="3">
        <v>65000</v>
      </c>
      <c r="K95" s="3">
        <v>65000</v>
      </c>
      <c r="L95" s="3">
        <v>65000</v>
      </c>
    </row>
    <row r="96" spans="1:12" x14ac:dyDescent="0.3">
      <c r="A96" s="1" t="s">
        <v>20</v>
      </c>
      <c r="B96" s="1" t="s">
        <v>21</v>
      </c>
      <c r="C96" s="1"/>
      <c r="D96" s="1"/>
      <c r="E96" s="1" t="s">
        <v>24</v>
      </c>
      <c r="F96" s="1" t="s">
        <v>165</v>
      </c>
      <c r="G96" s="1" t="s">
        <v>173</v>
      </c>
      <c r="H96" s="1"/>
      <c r="I96" s="2" t="s">
        <v>174</v>
      </c>
      <c r="J96" s="3">
        <v>5000</v>
      </c>
      <c r="K96" s="3">
        <v>5000</v>
      </c>
      <c r="L96" s="3">
        <v>5000</v>
      </c>
    </row>
    <row r="97" spans="1:12" x14ac:dyDescent="0.3">
      <c r="A97" s="1" t="s">
        <v>20</v>
      </c>
      <c r="B97" s="1" t="s">
        <v>21</v>
      </c>
      <c r="C97" s="1"/>
      <c r="D97" s="1"/>
      <c r="E97" s="1" t="s">
        <v>24</v>
      </c>
      <c r="F97" s="1" t="s">
        <v>165</v>
      </c>
      <c r="G97" s="1" t="s">
        <v>175</v>
      </c>
      <c r="H97" s="1"/>
      <c r="I97" s="2" t="s">
        <v>160</v>
      </c>
      <c r="J97" s="3">
        <v>0</v>
      </c>
      <c r="K97" s="3">
        <v>10000</v>
      </c>
      <c r="L97" s="3">
        <v>0</v>
      </c>
    </row>
    <row r="98" spans="1:12" x14ac:dyDescent="0.3">
      <c r="A98" s="1" t="s">
        <v>20</v>
      </c>
      <c r="B98" s="1" t="s">
        <v>21</v>
      </c>
      <c r="C98" s="1"/>
      <c r="D98" s="1"/>
      <c r="E98" s="1" t="s">
        <v>24</v>
      </c>
      <c r="F98" s="1" t="s">
        <v>165</v>
      </c>
      <c r="G98" s="1" t="s">
        <v>89</v>
      </c>
      <c r="H98" s="1"/>
      <c r="I98" s="2" t="s">
        <v>90</v>
      </c>
      <c r="J98" s="3">
        <v>80000</v>
      </c>
      <c r="K98" s="3">
        <v>80000</v>
      </c>
      <c r="L98" s="3">
        <v>50000</v>
      </c>
    </row>
    <row r="99" spans="1:12" ht="31.2" x14ac:dyDescent="0.3">
      <c r="A99" s="19" t="s">
        <v>20</v>
      </c>
      <c r="B99" s="19"/>
      <c r="C99" s="19"/>
      <c r="D99" s="19"/>
      <c r="E99" s="19"/>
      <c r="F99" s="45" t="s">
        <v>165</v>
      </c>
      <c r="G99" s="19" t="s">
        <v>91</v>
      </c>
      <c r="H99" s="19"/>
      <c r="I99" s="10" t="s">
        <v>176</v>
      </c>
      <c r="J99" s="11">
        <f t="shared" ref="J99" si="24">SUM(J83:J98)</f>
        <v>577500</v>
      </c>
      <c r="K99" s="11">
        <f t="shared" ref="K99:L99" si="25">SUM(K83:K98)</f>
        <v>587500</v>
      </c>
      <c r="L99" s="11">
        <f t="shared" si="25"/>
        <v>547500</v>
      </c>
    </row>
    <row r="100" spans="1:12" x14ac:dyDescent="0.3">
      <c r="A100" s="1" t="s">
        <v>9</v>
      </c>
      <c r="B100" s="1" t="s">
        <v>10</v>
      </c>
      <c r="C100" s="1"/>
      <c r="D100" s="1"/>
      <c r="E100" s="1" t="s">
        <v>26</v>
      </c>
      <c r="F100" s="1" t="s">
        <v>177</v>
      </c>
      <c r="G100" s="1" t="s">
        <v>178</v>
      </c>
      <c r="H100" s="1"/>
      <c r="I100" s="2" t="s">
        <v>179</v>
      </c>
      <c r="J100" s="3">
        <v>980000</v>
      </c>
      <c r="K100" s="3">
        <v>980000</v>
      </c>
      <c r="L100" s="3">
        <v>980000</v>
      </c>
    </row>
    <row r="101" spans="1:12" x14ac:dyDescent="0.3">
      <c r="A101" s="1" t="s">
        <v>9</v>
      </c>
      <c r="B101" s="1" t="s">
        <v>10</v>
      </c>
      <c r="C101" s="1"/>
      <c r="D101" s="1"/>
      <c r="E101" s="1" t="s">
        <v>26</v>
      </c>
      <c r="F101" s="1" t="s">
        <v>177</v>
      </c>
      <c r="G101" s="1" t="s">
        <v>180</v>
      </c>
      <c r="H101" s="1"/>
      <c r="I101" s="2" t="s">
        <v>114</v>
      </c>
      <c r="J101" s="3">
        <v>175000</v>
      </c>
      <c r="K101" s="3">
        <v>175000</v>
      </c>
      <c r="L101" s="3">
        <v>175000</v>
      </c>
    </row>
    <row r="102" spans="1:12" x14ac:dyDescent="0.3">
      <c r="A102" s="1" t="s">
        <v>9</v>
      </c>
      <c r="B102" s="1" t="s">
        <v>10</v>
      </c>
      <c r="C102" s="1"/>
      <c r="D102" s="1"/>
      <c r="E102" s="1" t="s">
        <v>26</v>
      </c>
      <c r="F102" s="1" t="s">
        <v>177</v>
      </c>
      <c r="G102" s="1" t="s">
        <v>181</v>
      </c>
      <c r="H102" s="1"/>
      <c r="I102" s="2" t="s">
        <v>116</v>
      </c>
      <c r="J102" s="3">
        <v>88000</v>
      </c>
      <c r="K102" s="3">
        <v>88000</v>
      </c>
      <c r="L102" s="3">
        <v>88000</v>
      </c>
    </row>
    <row r="103" spans="1:12" ht="15.6" x14ac:dyDescent="0.3">
      <c r="A103" s="19" t="s">
        <v>20</v>
      </c>
      <c r="B103" s="9"/>
      <c r="C103" s="9"/>
      <c r="D103" s="9"/>
      <c r="E103" s="9"/>
      <c r="F103" s="45" t="s">
        <v>302</v>
      </c>
      <c r="G103" s="9"/>
      <c r="H103" s="9"/>
      <c r="I103" s="10" t="s">
        <v>182</v>
      </c>
      <c r="J103" s="11">
        <f t="shared" ref="J103" si="26">SUM(J100:J102)</f>
        <v>1243000</v>
      </c>
      <c r="K103" s="11">
        <f t="shared" ref="K103:L103" si="27">SUM(K100:K102)</f>
        <v>1243000</v>
      </c>
      <c r="L103" s="11">
        <f t="shared" si="27"/>
        <v>1243000</v>
      </c>
    </row>
    <row r="104" spans="1:12" x14ac:dyDescent="0.3">
      <c r="A104" s="70" t="s">
        <v>133</v>
      </c>
      <c r="B104" s="71"/>
      <c r="C104" s="71"/>
      <c r="D104" s="71"/>
      <c r="E104" s="71"/>
      <c r="F104" s="71"/>
      <c r="G104" s="71"/>
      <c r="H104" s="71"/>
      <c r="I104" s="72"/>
      <c r="J104" s="4">
        <f t="shared" ref="J104" si="28">SUM(J62+J68+J73+J78+J82+J99+J103)</f>
        <v>3468000</v>
      </c>
      <c r="K104" s="4">
        <f t="shared" ref="K104:L104" si="29">SUM(K62+K68+K73+K78+K82+K99+K103)</f>
        <v>3638600</v>
      </c>
      <c r="L104" s="4">
        <f t="shared" si="29"/>
        <v>3374600</v>
      </c>
    </row>
    <row r="105" spans="1:12" x14ac:dyDescent="0.3">
      <c r="A105" s="66" t="s">
        <v>320</v>
      </c>
      <c r="B105" s="65"/>
      <c r="C105" s="65"/>
      <c r="D105" s="65"/>
      <c r="E105" s="65"/>
      <c r="F105" s="65"/>
      <c r="G105" s="65"/>
      <c r="H105" s="65"/>
      <c r="I105" s="65"/>
      <c r="J105" s="73"/>
      <c r="K105" s="73"/>
      <c r="L105" s="73"/>
    </row>
    <row r="106" spans="1:12" x14ac:dyDescent="0.3">
      <c r="A106" s="66" t="s">
        <v>72</v>
      </c>
      <c r="B106" s="65"/>
      <c r="C106" s="65"/>
      <c r="D106" s="65"/>
      <c r="E106" s="65"/>
      <c r="F106" s="65"/>
      <c r="G106" s="65"/>
      <c r="H106" s="65"/>
      <c r="I106" s="65"/>
      <c r="J106" s="74"/>
      <c r="K106" s="74"/>
      <c r="L106" s="74"/>
    </row>
    <row r="107" spans="1:12" x14ac:dyDescent="0.3">
      <c r="A107" s="34" t="s">
        <v>1</v>
      </c>
      <c r="B107" s="34" t="s">
        <v>2</v>
      </c>
      <c r="C107" s="34" t="s">
        <v>3</v>
      </c>
      <c r="D107" s="34" t="s">
        <v>4</v>
      </c>
      <c r="E107" s="34" t="s">
        <v>5</v>
      </c>
      <c r="F107" s="34" t="s">
        <v>6</v>
      </c>
      <c r="G107" s="34" t="s">
        <v>7</v>
      </c>
      <c r="H107" s="36" t="s">
        <v>73</v>
      </c>
      <c r="I107" s="35" t="s">
        <v>8</v>
      </c>
      <c r="J107" s="44" t="s">
        <v>322</v>
      </c>
      <c r="K107" s="25" t="s">
        <v>344</v>
      </c>
      <c r="L107" s="25" t="s">
        <v>345</v>
      </c>
    </row>
    <row r="108" spans="1:12" x14ac:dyDescent="0.3">
      <c r="A108" s="37"/>
      <c r="B108" s="37"/>
      <c r="C108" s="37"/>
      <c r="D108" s="37"/>
      <c r="E108" s="37"/>
      <c r="F108" s="37"/>
      <c r="G108" s="37"/>
      <c r="H108" s="37"/>
      <c r="I108" s="35"/>
      <c r="J108" s="25"/>
      <c r="K108" s="25"/>
      <c r="L108" s="25"/>
    </row>
    <row r="109" spans="1:12" x14ac:dyDescent="0.3">
      <c r="A109" s="1" t="s">
        <v>9</v>
      </c>
      <c r="B109" s="1" t="s">
        <v>10</v>
      </c>
      <c r="C109" s="1"/>
      <c r="D109" s="1"/>
      <c r="E109" s="1" t="s">
        <v>26</v>
      </c>
      <c r="F109" s="1" t="s">
        <v>27</v>
      </c>
      <c r="G109" s="1" t="s">
        <v>183</v>
      </c>
      <c r="H109" s="1"/>
      <c r="I109" s="2" t="s">
        <v>111</v>
      </c>
      <c r="J109" s="3">
        <v>1250000</v>
      </c>
      <c r="K109" s="3">
        <v>1250000</v>
      </c>
      <c r="L109" s="3">
        <v>1250000</v>
      </c>
    </row>
    <row r="110" spans="1:12" x14ac:dyDescent="0.3">
      <c r="A110" s="1" t="s">
        <v>9</v>
      </c>
      <c r="B110" s="1" t="s">
        <v>10</v>
      </c>
      <c r="C110" s="1"/>
      <c r="D110" s="1"/>
      <c r="E110" s="1" t="s">
        <v>26</v>
      </c>
      <c r="F110" s="1" t="s">
        <v>27</v>
      </c>
      <c r="G110" s="1" t="s">
        <v>138</v>
      </c>
      <c r="H110" s="1"/>
      <c r="I110" s="2" t="s">
        <v>146</v>
      </c>
      <c r="J110" s="3">
        <v>85000</v>
      </c>
      <c r="K110" s="3">
        <v>85000</v>
      </c>
      <c r="L110" s="3">
        <v>85000</v>
      </c>
    </row>
    <row r="111" spans="1:12" x14ac:dyDescent="0.3">
      <c r="A111" s="1" t="s">
        <v>9</v>
      </c>
      <c r="B111" s="1" t="s">
        <v>10</v>
      </c>
      <c r="C111" s="1"/>
      <c r="D111" s="1"/>
      <c r="E111" s="1" t="s">
        <v>26</v>
      </c>
      <c r="F111" s="1" t="s">
        <v>27</v>
      </c>
      <c r="G111" s="1" t="s">
        <v>180</v>
      </c>
      <c r="H111" s="1"/>
      <c r="I111" s="2" t="s">
        <v>114</v>
      </c>
      <c r="J111" s="3">
        <v>310000</v>
      </c>
      <c r="K111" s="3">
        <v>310000</v>
      </c>
      <c r="L111" s="3">
        <v>310000</v>
      </c>
    </row>
    <row r="112" spans="1:12" x14ac:dyDescent="0.3">
      <c r="A112" s="1" t="s">
        <v>9</v>
      </c>
      <c r="B112" s="1" t="s">
        <v>10</v>
      </c>
      <c r="C112" s="1"/>
      <c r="D112" s="1"/>
      <c r="E112" s="1" t="s">
        <v>26</v>
      </c>
      <c r="F112" s="1" t="s">
        <v>27</v>
      </c>
      <c r="G112" s="1" t="s">
        <v>181</v>
      </c>
      <c r="H112" s="1"/>
      <c r="I112" s="2" t="s">
        <v>116</v>
      </c>
      <c r="J112" s="3">
        <v>113000</v>
      </c>
      <c r="K112" s="3">
        <v>113000</v>
      </c>
      <c r="L112" s="3">
        <v>113000</v>
      </c>
    </row>
    <row r="113" spans="1:12" ht="28.8" x14ac:dyDescent="0.3">
      <c r="A113" s="1" t="s">
        <v>9</v>
      </c>
      <c r="B113" s="1" t="s">
        <v>10</v>
      </c>
      <c r="C113" s="1"/>
      <c r="D113" s="1"/>
      <c r="E113" s="1" t="s">
        <v>26</v>
      </c>
      <c r="F113" s="1" t="s">
        <v>27</v>
      </c>
      <c r="G113" s="1" t="s">
        <v>184</v>
      </c>
      <c r="H113" s="1"/>
      <c r="I113" s="2" t="s">
        <v>185</v>
      </c>
      <c r="J113" s="3">
        <v>15000</v>
      </c>
      <c r="K113" s="3">
        <v>15000</v>
      </c>
      <c r="L113" s="3">
        <v>15000</v>
      </c>
    </row>
    <row r="114" spans="1:12" x14ac:dyDescent="0.3">
      <c r="A114" s="1" t="s">
        <v>9</v>
      </c>
      <c r="B114" s="1" t="s">
        <v>10</v>
      </c>
      <c r="C114" s="1"/>
      <c r="D114" s="1"/>
      <c r="E114" s="1" t="s">
        <v>26</v>
      </c>
      <c r="F114" s="1" t="s">
        <v>27</v>
      </c>
      <c r="G114" s="1" t="s">
        <v>186</v>
      </c>
      <c r="H114" s="1"/>
      <c r="I114" s="2" t="s">
        <v>187</v>
      </c>
      <c r="J114" s="3">
        <v>10000</v>
      </c>
      <c r="K114" s="3">
        <v>10000</v>
      </c>
      <c r="L114" s="3">
        <v>20000</v>
      </c>
    </row>
    <row r="115" spans="1:12" x14ac:dyDescent="0.3">
      <c r="A115" s="1" t="s">
        <v>9</v>
      </c>
      <c r="B115" s="1" t="s">
        <v>10</v>
      </c>
      <c r="C115" s="1"/>
      <c r="D115" s="1"/>
      <c r="E115" s="1" t="s">
        <v>26</v>
      </c>
      <c r="F115" s="1" t="s">
        <v>27</v>
      </c>
      <c r="G115" s="1" t="s">
        <v>139</v>
      </c>
      <c r="H115" s="1"/>
      <c r="I115" s="2" t="s">
        <v>140</v>
      </c>
      <c r="J115" s="3">
        <v>35000</v>
      </c>
      <c r="K115" s="3">
        <v>35000</v>
      </c>
      <c r="L115" s="3">
        <v>35000</v>
      </c>
    </row>
    <row r="116" spans="1:12" x14ac:dyDescent="0.3">
      <c r="A116" s="1" t="s">
        <v>20</v>
      </c>
      <c r="B116" s="1" t="s">
        <v>21</v>
      </c>
      <c r="C116" s="1"/>
      <c r="D116" s="1"/>
      <c r="E116" s="1" t="s">
        <v>24</v>
      </c>
      <c r="F116" s="1" t="s">
        <v>25</v>
      </c>
      <c r="G116" s="1" t="s">
        <v>147</v>
      </c>
      <c r="H116" s="1"/>
      <c r="I116" s="2" t="s">
        <v>148</v>
      </c>
      <c r="J116" s="3">
        <v>50000</v>
      </c>
      <c r="K116" s="3">
        <v>50000</v>
      </c>
      <c r="L116" s="3">
        <v>50000</v>
      </c>
    </row>
    <row r="117" spans="1:12" x14ac:dyDescent="0.3">
      <c r="A117" s="1" t="s">
        <v>9</v>
      </c>
      <c r="B117" s="1" t="s">
        <v>10</v>
      </c>
      <c r="C117" s="1"/>
      <c r="D117" s="1"/>
      <c r="E117" s="1" t="s">
        <v>26</v>
      </c>
      <c r="F117" s="1" t="s">
        <v>27</v>
      </c>
      <c r="G117" s="1" t="s">
        <v>77</v>
      </c>
      <c r="H117" s="1"/>
      <c r="I117" s="2" t="s">
        <v>78</v>
      </c>
      <c r="J117" s="3">
        <v>150000</v>
      </c>
      <c r="K117" s="3">
        <v>150000</v>
      </c>
      <c r="L117" s="3">
        <v>150000</v>
      </c>
    </row>
    <row r="118" spans="1:12" x14ac:dyDescent="0.3">
      <c r="A118" s="1" t="s">
        <v>9</v>
      </c>
      <c r="B118" s="1" t="s">
        <v>10</v>
      </c>
      <c r="C118" s="1"/>
      <c r="D118" s="1"/>
      <c r="E118" s="1" t="s">
        <v>26</v>
      </c>
      <c r="F118" s="1" t="s">
        <v>27</v>
      </c>
      <c r="G118" s="1" t="s">
        <v>166</v>
      </c>
      <c r="H118" s="1"/>
      <c r="I118" s="2" t="s">
        <v>167</v>
      </c>
      <c r="J118" s="3">
        <v>10000</v>
      </c>
      <c r="K118" s="3">
        <v>10000</v>
      </c>
      <c r="L118" s="3">
        <v>10000</v>
      </c>
    </row>
    <row r="119" spans="1:12" x14ac:dyDescent="0.3">
      <c r="A119" s="1" t="s">
        <v>9</v>
      </c>
      <c r="B119" s="1" t="s">
        <v>10</v>
      </c>
      <c r="C119" s="1"/>
      <c r="D119" s="1"/>
      <c r="E119" s="1" t="s">
        <v>26</v>
      </c>
      <c r="F119" s="1" t="s">
        <v>27</v>
      </c>
      <c r="G119" s="1" t="s">
        <v>188</v>
      </c>
      <c r="H119" s="1"/>
      <c r="I119" s="2" t="s">
        <v>189</v>
      </c>
      <c r="J119" s="3">
        <v>60000</v>
      </c>
      <c r="K119" s="3">
        <v>60000</v>
      </c>
      <c r="L119" s="3">
        <v>60000</v>
      </c>
    </row>
    <row r="120" spans="1:12" x14ac:dyDescent="0.3">
      <c r="A120" s="1" t="s">
        <v>9</v>
      </c>
      <c r="B120" s="1" t="s">
        <v>10</v>
      </c>
      <c r="C120" s="1"/>
      <c r="D120" s="1"/>
      <c r="E120" s="1" t="s">
        <v>26</v>
      </c>
      <c r="F120" s="1" t="s">
        <v>27</v>
      </c>
      <c r="G120" s="1" t="s">
        <v>79</v>
      </c>
      <c r="H120" s="1"/>
      <c r="I120" s="2" t="s">
        <v>80</v>
      </c>
      <c r="J120" s="3">
        <v>65000</v>
      </c>
      <c r="K120" s="3">
        <v>65000</v>
      </c>
      <c r="L120" s="3">
        <v>65000</v>
      </c>
    </row>
    <row r="121" spans="1:12" x14ac:dyDescent="0.3">
      <c r="A121" s="1" t="s">
        <v>9</v>
      </c>
      <c r="B121" s="1" t="s">
        <v>10</v>
      </c>
      <c r="C121" s="1"/>
      <c r="D121" s="1"/>
      <c r="E121" s="1" t="s">
        <v>26</v>
      </c>
      <c r="F121" s="1" t="s">
        <v>27</v>
      </c>
      <c r="G121" s="1" t="s">
        <v>81</v>
      </c>
      <c r="H121" s="1"/>
      <c r="I121" s="2" t="s">
        <v>82</v>
      </c>
      <c r="J121" s="3">
        <v>6000</v>
      </c>
      <c r="K121" s="3">
        <v>6000</v>
      </c>
      <c r="L121" s="3">
        <v>6000</v>
      </c>
    </row>
    <row r="122" spans="1:12" x14ac:dyDescent="0.3">
      <c r="A122" s="1" t="s">
        <v>9</v>
      </c>
      <c r="B122" s="1" t="s">
        <v>10</v>
      </c>
      <c r="C122" s="1"/>
      <c r="D122" s="1"/>
      <c r="E122" s="1" t="s">
        <v>26</v>
      </c>
      <c r="F122" s="1" t="s">
        <v>27</v>
      </c>
      <c r="G122" s="1" t="s">
        <v>168</v>
      </c>
      <c r="H122" s="1"/>
      <c r="I122" s="2" t="s">
        <v>169</v>
      </c>
      <c r="J122" s="3">
        <v>17000</v>
      </c>
      <c r="K122" s="3">
        <v>17000</v>
      </c>
      <c r="L122" s="3">
        <v>17000</v>
      </c>
    </row>
    <row r="123" spans="1:12" x14ac:dyDescent="0.3">
      <c r="A123" s="1" t="s">
        <v>9</v>
      </c>
      <c r="B123" s="1" t="s">
        <v>10</v>
      </c>
      <c r="C123" s="1"/>
      <c r="D123" s="1"/>
      <c r="E123" s="1" t="s">
        <v>26</v>
      </c>
      <c r="F123" s="1" t="s">
        <v>27</v>
      </c>
      <c r="G123" s="1" t="s">
        <v>170</v>
      </c>
      <c r="H123" s="1"/>
      <c r="I123" s="2" t="s">
        <v>171</v>
      </c>
      <c r="J123" s="3">
        <v>25000</v>
      </c>
      <c r="K123" s="3">
        <v>25000</v>
      </c>
      <c r="L123" s="3">
        <v>25000</v>
      </c>
    </row>
    <row r="124" spans="1:12" x14ac:dyDescent="0.3">
      <c r="A124" s="1" t="s">
        <v>9</v>
      </c>
      <c r="B124" s="1" t="s">
        <v>10</v>
      </c>
      <c r="C124" s="1"/>
      <c r="D124" s="1"/>
      <c r="E124" s="1" t="s">
        <v>26</v>
      </c>
      <c r="F124" s="1" t="s">
        <v>27</v>
      </c>
      <c r="G124" s="1" t="s">
        <v>104</v>
      </c>
      <c r="H124" s="1"/>
      <c r="I124" s="2" t="s">
        <v>190</v>
      </c>
      <c r="J124" s="3">
        <v>1500</v>
      </c>
      <c r="K124" s="3">
        <v>1500</v>
      </c>
      <c r="L124" s="3">
        <v>1500</v>
      </c>
    </row>
    <row r="125" spans="1:12" x14ac:dyDescent="0.3">
      <c r="A125" s="1" t="s">
        <v>20</v>
      </c>
      <c r="B125" s="1" t="s">
        <v>21</v>
      </c>
      <c r="C125" s="1"/>
      <c r="D125" s="1"/>
      <c r="E125" s="1" t="s">
        <v>24</v>
      </c>
      <c r="F125" s="1" t="s">
        <v>25</v>
      </c>
      <c r="G125" s="1" t="s">
        <v>191</v>
      </c>
      <c r="H125" s="1"/>
      <c r="I125" s="2" t="s">
        <v>192</v>
      </c>
      <c r="J125" s="3">
        <v>60000</v>
      </c>
      <c r="K125" s="3">
        <v>60000</v>
      </c>
      <c r="L125" s="3">
        <v>60000</v>
      </c>
    </row>
    <row r="126" spans="1:12" x14ac:dyDescent="0.3">
      <c r="A126" s="1" t="s">
        <v>9</v>
      </c>
      <c r="B126" s="1" t="s">
        <v>10</v>
      </c>
      <c r="C126" s="1"/>
      <c r="D126" s="1"/>
      <c r="E126" s="1" t="s">
        <v>26</v>
      </c>
      <c r="F126" s="1" t="s">
        <v>27</v>
      </c>
      <c r="G126" s="1" t="s">
        <v>193</v>
      </c>
      <c r="H126" s="1"/>
      <c r="I126" s="2" t="s">
        <v>172</v>
      </c>
      <c r="J126" s="3">
        <v>15000</v>
      </c>
      <c r="K126" s="3">
        <v>15000</v>
      </c>
      <c r="L126" s="3">
        <v>15000</v>
      </c>
    </row>
    <row r="127" spans="1:12" x14ac:dyDescent="0.3">
      <c r="A127" s="1" t="s">
        <v>20</v>
      </c>
      <c r="B127" s="1" t="s">
        <v>21</v>
      </c>
      <c r="C127" s="1"/>
      <c r="D127" s="1"/>
      <c r="E127" s="1" t="s">
        <v>24</v>
      </c>
      <c r="F127" s="1" t="s">
        <v>25</v>
      </c>
      <c r="G127" s="1" t="s">
        <v>142</v>
      </c>
      <c r="H127" s="1"/>
      <c r="I127" s="2" t="s">
        <v>194</v>
      </c>
      <c r="J127" s="3">
        <v>50000</v>
      </c>
      <c r="K127" s="3">
        <v>50000</v>
      </c>
      <c r="L127" s="3">
        <v>50000</v>
      </c>
    </row>
    <row r="128" spans="1:12" x14ac:dyDescent="0.3">
      <c r="A128" s="1" t="s">
        <v>9</v>
      </c>
      <c r="B128" s="1" t="s">
        <v>10</v>
      </c>
      <c r="C128" s="1"/>
      <c r="D128" s="1"/>
      <c r="E128" s="1" t="s">
        <v>26</v>
      </c>
      <c r="F128" s="1" t="s">
        <v>27</v>
      </c>
      <c r="G128" s="1" t="s">
        <v>83</v>
      </c>
      <c r="H128" s="1"/>
      <c r="I128" s="2" t="s">
        <v>93</v>
      </c>
      <c r="J128" s="3">
        <v>120000</v>
      </c>
      <c r="K128" s="3">
        <v>120000</v>
      </c>
      <c r="L128" s="3">
        <v>120000</v>
      </c>
    </row>
    <row r="129" spans="1:12" x14ac:dyDescent="0.3">
      <c r="A129" s="1" t="s">
        <v>20</v>
      </c>
      <c r="B129" s="1" t="s">
        <v>21</v>
      </c>
      <c r="C129" s="1"/>
      <c r="D129" s="1" t="s">
        <v>275</v>
      </c>
      <c r="E129" s="1" t="s">
        <v>24</v>
      </c>
      <c r="F129" s="1" t="s">
        <v>25</v>
      </c>
      <c r="G129" s="1" t="s">
        <v>212</v>
      </c>
      <c r="H129" s="1"/>
      <c r="I129" s="2" t="s">
        <v>93</v>
      </c>
      <c r="J129" s="3">
        <v>2000</v>
      </c>
      <c r="K129" s="3">
        <v>2000</v>
      </c>
      <c r="L129" s="3">
        <v>2000</v>
      </c>
    </row>
    <row r="130" spans="1:12" x14ac:dyDescent="0.3">
      <c r="A130" s="1" t="s">
        <v>9</v>
      </c>
      <c r="B130" s="1" t="s">
        <v>10</v>
      </c>
      <c r="C130" s="1"/>
      <c r="D130" s="1"/>
      <c r="E130" s="1" t="s">
        <v>26</v>
      </c>
      <c r="F130" s="1" t="s">
        <v>27</v>
      </c>
      <c r="G130" s="1" t="s">
        <v>85</v>
      </c>
      <c r="H130" s="1"/>
      <c r="I130" s="2" t="s">
        <v>94</v>
      </c>
      <c r="J130" s="3">
        <v>100000</v>
      </c>
      <c r="K130" s="3">
        <v>100000</v>
      </c>
      <c r="L130" s="3">
        <v>100000</v>
      </c>
    </row>
    <row r="131" spans="1:12" x14ac:dyDescent="0.3">
      <c r="A131" s="1" t="s">
        <v>20</v>
      </c>
      <c r="B131" s="1" t="s">
        <v>21</v>
      </c>
      <c r="C131" s="1"/>
      <c r="D131" s="1"/>
      <c r="E131" s="1" t="s">
        <v>24</v>
      </c>
      <c r="F131" s="1" t="s">
        <v>25</v>
      </c>
      <c r="G131" s="1" t="s">
        <v>195</v>
      </c>
      <c r="H131" s="1"/>
      <c r="I131" s="2" t="s">
        <v>196</v>
      </c>
      <c r="J131" s="3">
        <v>10000</v>
      </c>
      <c r="K131" s="3">
        <v>10000</v>
      </c>
      <c r="L131" s="3">
        <v>10000</v>
      </c>
    </row>
    <row r="132" spans="1:12" x14ac:dyDescent="0.3">
      <c r="A132" s="1" t="s">
        <v>9</v>
      </c>
      <c r="B132" s="1" t="s">
        <v>10</v>
      </c>
      <c r="C132" s="1"/>
      <c r="D132" s="1"/>
      <c r="E132" s="1" t="s">
        <v>26</v>
      </c>
      <c r="F132" s="1" t="s">
        <v>27</v>
      </c>
      <c r="G132" s="1" t="s">
        <v>197</v>
      </c>
      <c r="H132" s="1"/>
      <c r="I132" s="2" t="s">
        <v>198</v>
      </c>
      <c r="J132" s="3">
        <v>20000</v>
      </c>
      <c r="K132" s="3">
        <v>20000</v>
      </c>
      <c r="L132" s="3">
        <v>20000</v>
      </c>
    </row>
    <row r="133" spans="1:12" x14ac:dyDescent="0.3">
      <c r="A133" s="1" t="s">
        <v>9</v>
      </c>
      <c r="B133" s="1" t="s">
        <v>10</v>
      </c>
      <c r="C133" s="1"/>
      <c r="D133" s="1"/>
      <c r="E133" s="1" t="s">
        <v>26</v>
      </c>
      <c r="F133" s="1" t="s">
        <v>27</v>
      </c>
      <c r="G133" s="1" t="s">
        <v>149</v>
      </c>
      <c r="H133" s="1"/>
      <c r="I133" s="2" t="s">
        <v>150</v>
      </c>
      <c r="J133" s="3">
        <v>9000</v>
      </c>
      <c r="K133" s="3">
        <v>9000</v>
      </c>
      <c r="L133" s="3">
        <v>9000</v>
      </c>
    </row>
    <row r="134" spans="1:12" x14ac:dyDescent="0.3">
      <c r="A134" s="1" t="s">
        <v>20</v>
      </c>
      <c r="B134" s="1" t="s">
        <v>21</v>
      </c>
      <c r="C134" s="1"/>
      <c r="D134" s="1"/>
      <c r="E134" s="1" t="s">
        <v>24</v>
      </c>
      <c r="F134" s="1" t="s">
        <v>25</v>
      </c>
      <c r="G134" s="1" t="s">
        <v>199</v>
      </c>
      <c r="H134" s="1"/>
      <c r="I134" s="2" t="s">
        <v>200</v>
      </c>
      <c r="J134" s="3">
        <v>35000</v>
      </c>
      <c r="K134" s="3">
        <v>35000</v>
      </c>
      <c r="L134" s="3">
        <v>35000</v>
      </c>
    </row>
    <row r="135" spans="1:12" x14ac:dyDescent="0.3">
      <c r="A135" s="1" t="s">
        <v>9</v>
      </c>
      <c r="B135" s="1" t="s">
        <v>10</v>
      </c>
      <c r="C135" s="1"/>
      <c r="D135" s="1"/>
      <c r="E135" s="1" t="s">
        <v>26</v>
      </c>
      <c r="F135" s="1" t="s">
        <v>27</v>
      </c>
      <c r="G135" s="1" t="s">
        <v>159</v>
      </c>
      <c r="H135" s="1"/>
      <c r="I135" s="2" t="s">
        <v>202</v>
      </c>
      <c r="J135" s="3">
        <v>5500</v>
      </c>
      <c r="K135" s="3">
        <v>5500</v>
      </c>
      <c r="L135" s="3">
        <v>5500</v>
      </c>
    </row>
    <row r="136" spans="1:12" x14ac:dyDescent="0.3">
      <c r="A136" s="1" t="s">
        <v>9</v>
      </c>
      <c r="B136" s="1" t="s">
        <v>10</v>
      </c>
      <c r="C136" s="1"/>
      <c r="D136" s="1"/>
      <c r="E136" s="1" t="s">
        <v>26</v>
      </c>
      <c r="F136" s="1" t="s">
        <v>27</v>
      </c>
      <c r="G136" s="1" t="s">
        <v>203</v>
      </c>
      <c r="H136" s="1"/>
      <c r="I136" s="2" t="s">
        <v>204</v>
      </c>
      <c r="J136" s="3">
        <v>7800</v>
      </c>
      <c r="K136" s="3">
        <v>7800</v>
      </c>
      <c r="L136" s="3">
        <v>7800</v>
      </c>
    </row>
    <row r="137" spans="1:12" x14ac:dyDescent="0.3">
      <c r="A137" s="1" t="s">
        <v>9</v>
      </c>
      <c r="B137" s="1" t="s">
        <v>10</v>
      </c>
      <c r="C137" s="1"/>
      <c r="D137" s="1"/>
      <c r="E137" s="1" t="s">
        <v>26</v>
      </c>
      <c r="F137" s="1" t="s">
        <v>27</v>
      </c>
      <c r="G137" s="1" t="s">
        <v>205</v>
      </c>
      <c r="H137" s="1"/>
      <c r="I137" s="2" t="s">
        <v>206</v>
      </c>
      <c r="J137" s="3">
        <v>15000</v>
      </c>
      <c r="K137" s="3">
        <v>15000</v>
      </c>
      <c r="L137" s="3">
        <v>15000</v>
      </c>
    </row>
    <row r="138" spans="1:12" x14ac:dyDescent="0.3">
      <c r="A138" s="1" t="s">
        <v>20</v>
      </c>
      <c r="B138" s="1" t="s">
        <v>21</v>
      </c>
      <c r="C138" s="1"/>
      <c r="D138" s="1"/>
      <c r="E138" s="1" t="s">
        <v>24</v>
      </c>
      <c r="F138" s="1" t="s">
        <v>25</v>
      </c>
      <c r="G138" s="1" t="s">
        <v>207</v>
      </c>
      <c r="H138" s="1"/>
      <c r="I138" s="2" t="s">
        <v>303</v>
      </c>
      <c r="J138" s="3">
        <v>1600</v>
      </c>
      <c r="K138" s="3">
        <v>1600</v>
      </c>
      <c r="L138" s="3">
        <v>1600</v>
      </c>
    </row>
    <row r="139" spans="1:12" x14ac:dyDescent="0.3">
      <c r="A139" s="1" t="s">
        <v>20</v>
      </c>
      <c r="B139" s="1" t="s">
        <v>21</v>
      </c>
      <c r="C139" s="1"/>
      <c r="D139" s="1"/>
      <c r="E139" s="1" t="s">
        <v>24</v>
      </c>
      <c r="F139" s="1" t="s">
        <v>25</v>
      </c>
      <c r="G139" s="1" t="s">
        <v>313</v>
      </c>
      <c r="H139" s="1"/>
      <c r="I139" s="2" t="s">
        <v>314</v>
      </c>
      <c r="J139" s="3">
        <v>15000</v>
      </c>
      <c r="K139" s="3">
        <v>15000</v>
      </c>
      <c r="L139" s="3">
        <v>15000</v>
      </c>
    </row>
    <row r="140" spans="1:12" ht="15.6" x14ac:dyDescent="0.3">
      <c r="A140" s="19" t="s">
        <v>20</v>
      </c>
      <c r="B140" s="9"/>
      <c r="C140" s="9"/>
      <c r="D140" s="9"/>
      <c r="E140" s="9"/>
      <c r="F140" s="45" t="s">
        <v>25</v>
      </c>
      <c r="G140" s="9"/>
      <c r="H140" s="9"/>
      <c r="I140" s="10" t="s">
        <v>208</v>
      </c>
      <c r="J140" s="11">
        <f t="shared" ref="J140" si="30">SUM(J109:J139)</f>
        <v>2668400</v>
      </c>
      <c r="K140" s="11">
        <f t="shared" ref="K140:L140" si="31">SUM(K109:K139)</f>
        <v>2668400</v>
      </c>
      <c r="L140" s="11">
        <f t="shared" si="31"/>
        <v>2678400</v>
      </c>
    </row>
    <row r="141" spans="1:12" x14ac:dyDescent="0.3">
      <c r="A141" s="14" t="s">
        <v>20</v>
      </c>
      <c r="B141" s="14" t="s">
        <v>21</v>
      </c>
      <c r="C141" s="14"/>
      <c r="D141" s="14"/>
      <c r="E141" s="14" t="s">
        <v>24</v>
      </c>
      <c r="F141" s="14" t="s">
        <v>293</v>
      </c>
      <c r="G141" s="14" t="s">
        <v>289</v>
      </c>
      <c r="H141" s="14"/>
      <c r="I141" s="15" t="s">
        <v>290</v>
      </c>
      <c r="J141" s="3">
        <v>78600</v>
      </c>
      <c r="K141" s="3">
        <v>78600</v>
      </c>
      <c r="L141" s="3">
        <v>78600</v>
      </c>
    </row>
    <row r="142" spans="1:12" x14ac:dyDescent="0.3">
      <c r="A142" s="14" t="s">
        <v>20</v>
      </c>
      <c r="B142" s="14" t="s">
        <v>21</v>
      </c>
      <c r="C142" s="14"/>
      <c r="D142" s="14"/>
      <c r="E142" s="14" t="s">
        <v>24</v>
      </c>
      <c r="F142" s="14" t="s">
        <v>293</v>
      </c>
      <c r="G142" s="14" t="s">
        <v>267</v>
      </c>
      <c r="H142" s="14"/>
      <c r="I142" s="15" t="s">
        <v>78</v>
      </c>
      <c r="J142" s="3">
        <v>400</v>
      </c>
      <c r="K142" s="3">
        <v>400</v>
      </c>
      <c r="L142" s="3">
        <v>400</v>
      </c>
    </row>
    <row r="143" spans="1:12" x14ac:dyDescent="0.3">
      <c r="A143" s="14" t="s">
        <v>20</v>
      </c>
      <c r="B143" s="14" t="s">
        <v>21</v>
      </c>
      <c r="C143" s="14"/>
      <c r="D143" s="14"/>
      <c r="E143" s="14" t="s">
        <v>24</v>
      </c>
      <c r="F143" s="14" t="s">
        <v>293</v>
      </c>
      <c r="G143" s="14" t="s">
        <v>212</v>
      </c>
      <c r="H143" s="14"/>
      <c r="I143" s="15" t="s">
        <v>93</v>
      </c>
      <c r="J143" s="3">
        <v>1000</v>
      </c>
      <c r="K143" s="3">
        <v>1000</v>
      </c>
      <c r="L143" s="3">
        <v>1000</v>
      </c>
    </row>
    <row r="144" spans="1:12" ht="15.6" x14ac:dyDescent="0.3">
      <c r="A144" s="19" t="s">
        <v>20</v>
      </c>
      <c r="B144" s="9"/>
      <c r="C144" s="9"/>
      <c r="D144" s="9"/>
      <c r="E144" s="9"/>
      <c r="F144" s="45" t="s">
        <v>293</v>
      </c>
      <c r="G144" s="9"/>
      <c r="H144" s="9"/>
      <c r="I144" s="10" t="s">
        <v>294</v>
      </c>
      <c r="J144" s="11">
        <f t="shared" ref="J144" si="32">SUM(J141:J143)</f>
        <v>80000</v>
      </c>
      <c r="K144" s="11">
        <f t="shared" ref="K144:L144" si="33">SUM(K141:K143)</f>
        <v>80000</v>
      </c>
      <c r="L144" s="11">
        <f t="shared" si="33"/>
        <v>80000</v>
      </c>
    </row>
    <row r="145" spans="1:12" x14ac:dyDescent="0.3">
      <c r="A145" s="14" t="s">
        <v>20</v>
      </c>
      <c r="B145" s="14" t="s">
        <v>21</v>
      </c>
      <c r="C145" s="14"/>
      <c r="D145" s="14"/>
      <c r="E145" s="14" t="s">
        <v>24</v>
      </c>
      <c r="F145" s="14" t="s">
        <v>282</v>
      </c>
      <c r="G145" s="14" t="s">
        <v>110</v>
      </c>
      <c r="H145" s="14"/>
      <c r="I145" s="15" t="s">
        <v>111</v>
      </c>
      <c r="J145" s="3">
        <v>360000</v>
      </c>
      <c r="K145" s="3">
        <v>360000</v>
      </c>
      <c r="L145" s="3">
        <v>360000</v>
      </c>
    </row>
    <row r="146" spans="1:12" x14ac:dyDescent="0.3">
      <c r="A146" s="14" t="s">
        <v>20</v>
      </c>
      <c r="B146" s="14" t="s">
        <v>21</v>
      </c>
      <c r="C146" s="14"/>
      <c r="D146" s="14"/>
      <c r="E146" s="14" t="s">
        <v>24</v>
      </c>
      <c r="F146" s="14" t="s">
        <v>282</v>
      </c>
      <c r="G146" s="14" t="s">
        <v>112</v>
      </c>
      <c r="H146" s="14"/>
      <c r="I146" s="15" t="s">
        <v>146</v>
      </c>
      <c r="J146" s="3">
        <v>45000</v>
      </c>
      <c r="K146" s="3">
        <v>7400</v>
      </c>
      <c r="L146" s="3">
        <v>0</v>
      </c>
    </row>
    <row r="147" spans="1:12" x14ac:dyDescent="0.3">
      <c r="A147" s="14" t="s">
        <v>20</v>
      </c>
      <c r="B147" s="14" t="s">
        <v>21</v>
      </c>
      <c r="C147" s="14"/>
      <c r="D147" s="14"/>
      <c r="E147" s="14" t="s">
        <v>24</v>
      </c>
      <c r="F147" s="14" t="s">
        <v>282</v>
      </c>
      <c r="G147" s="14" t="s">
        <v>113</v>
      </c>
      <c r="H147" s="14"/>
      <c r="I147" s="15" t="s">
        <v>114</v>
      </c>
      <c r="J147" s="3">
        <v>102000</v>
      </c>
      <c r="K147" s="3">
        <v>102000</v>
      </c>
      <c r="L147" s="3">
        <v>102000</v>
      </c>
    </row>
    <row r="148" spans="1:12" x14ac:dyDescent="0.3">
      <c r="A148" s="14" t="s">
        <v>20</v>
      </c>
      <c r="B148" s="14" t="s">
        <v>21</v>
      </c>
      <c r="C148" s="14"/>
      <c r="D148" s="14"/>
      <c r="E148" s="14" t="s">
        <v>24</v>
      </c>
      <c r="F148" s="14" t="s">
        <v>282</v>
      </c>
      <c r="G148" s="14" t="s">
        <v>115</v>
      </c>
      <c r="H148" s="14"/>
      <c r="I148" s="15" t="s">
        <v>116</v>
      </c>
      <c r="J148" s="3">
        <v>37000</v>
      </c>
      <c r="K148" s="3">
        <v>37000</v>
      </c>
      <c r="L148" s="3">
        <v>37000</v>
      </c>
    </row>
    <row r="149" spans="1:12" x14ac:dyDescent="0.3">
      <c r="A149" s="14" t="s">
        <v>20</v>
      </c>
      <c r="B149" s="14" t="s">
        <v>21</v>
      </c>
      <c r="C149" s="14"/>
      <c r="D149" s="14"/>
      <c r="E149" s="14" t="s">
        <v>24</v>
      </c>
      <c r="F149" s="14" t="s">
        <v>282</v>
      </c>
      <c r="G149" s="14" t="s">
        <v>267</v>
      </c>
      <c r="H149" s="14"/>
      <c r="I149" s="15" t="s">
        <v>78</v>
      </c>
      <c r="J149" s="3">
        <v>5000</v>
      </c>
      <c r="K149" s="3">
        <v>5000</v>
      </c>
      <c r="L149" s="3">
        <v>5000</v>
      </c>
    </row>
    <row r="150" spans="1:12" x14ac:dyDescent="0.3">
      <c r="A150" s="14" t="s">
        <v>20</v>
      </c>
      <c r="B150" s="14" t="s">
        <v>21</v>
      </c>
      <c r="C150" s="14"/>
      <c r="D150" s="14"/>
      <c r="E150" s="14" t="s">
        <v>24</v>
      </c>
      <c r="F150" s="14" t="s">
        <v>282</v>
      </c>
      <c r="G150" s="14" t="s">
        <v>265</v>
      </c>
      <c r="H150" s="14"/>
      <c r="I150" s="15" t="s">
        <v>319</v>
      </c>
      <c r="J150" s="3">
        <v>31200</v>
      </c>
      <c r="K150" s="3">
        <v>31200</v>
      </c>
      <c r="L150" s="3">
        <v>20000</v>
      </c>
    </row>
    <row r="151" spans="1:12" x14ac:dyDescent="0.3">
      <c r="A151" s="14" t="s">
        <v>20</v>
      </c>
      <c r="B151" s="14" t="s">
        <v>21</v>
      </c>
      <c r="C151" s="14"/>
      <c r="D151" s="14"/>
      <c r="E151" s="14" t="s">
        <v>24</v>
      </c>
      <c r="F151" s="14" t="s">
        <v>282</v>
      </c>
      <c r="G151" s="14" t="s">
        <v>304</v>
      </c>
      <c r="H151" s="14"/>
      <c r="I151" s="15" t="s">
        <v>169</v>
      </c>
      <c r="J151" s="3">
        <v>500</v>
      </c>
      <c r="K151" s="3">
        <v>500</v>
      </c>
      <c r="L151" s="3">
        <v>500</v>
      </c>
    </row>
    <row r="152" spans="1:12" x14ac:dyDescent="0.3">
      <c r="A152" s="14" t="s">
        <v>20</v>
      </c>
      <c r="B152" s="14" t="s">
        <v>21</v>
      </c>
      <c r="C152" s="14"/>
      <c r="D152" s="14"/>
      <c r="E152" s="14" t="s">
        <v>24</v>
      </c>
      <c r="F152" s="14" t="s">
        <v>282</v>
      </c>
      <c r="G152" s="14" t="s">
        <v>268</v>
      </c>
      <c r="H152" s="14"/>
      <c r="I152" s="15" t="s">
        <v>295</v>
      </c>
      <c r="J152" s="3">
        <v>4600</v>
      </c>
      <c r="K152" s="3">
        <v>4600</v>
      </c>
      <c r="L152" s="3">
        <v>4600</v>
      </c>
    </row>
    <row r="153" spans="1:12" x14ac:dyDescent="0.3">
      <c r="A153" s="14" t="s">
        <v>20</v>
      </c>
      <c r="B153" s="14" t="s">
        <v>21</v>
      </c>
      <c r="C153" s="14"/>
      <c r="D153" s="14"/>
      <c r="E153" s="14" t="s">
        <v>24</v>
      </c>
      <c r="F153" s="14" t="s">
        <v>282</v>
      </c>
      <c r="G153" s="14" t="s">
        <v>212</v>
      </c>
      <c r="H153" s="14"/>
      <c r="I153" s="15" t="s">
        <v>93</v>
      </c>
      <c r="J153" s="3">
        <v>0</v>
      </c>
      <c r="K153" s="3">
        <v>66000</v>
      </c>
      <c r="L153" s="3">
        <v>70000</v>
      </c>
    </row>
    <row r="154" spans="1:12" ht="15.6" x14ac:dyDescent="0.3">
      <c r="A154" s="19" t="s">
        <v>20</v>
      </c>
      <c r="B154" s="9"/>
      <c r="C154" s="9"/>
      <c r="D154" s="9"/>
      <c r="E154" s="9"/>
      <c r="F154" s="45" t="s">
        <v>282</v>
      </c>
      <c r="G154" s="9"/>
      <c r="H154" s="9"/>
      <c r="I154" s="10" t="s">
        <v>283</v>
      </c>
      <c r="J154" s="11">
        <f>SUM(J145:J153)</f>
        <v>585300</v>
      </c>
      <c r="K154" s="11">
        <f>SUM(K145:K153)</f>
        <v>613700</v>
      </c>
      <c r="L154" s="11">
        <f>SUM(L145:L153)</f>
        <v>599100</v>
      </c>
    </row>
    <row r="155" spans="1:12" x14ac:dyDescent="0.3">
      <c r="A155" s="1" t="s">
        <v>9</v>
      </c>
      <c r="B155" s="1" t="s">
        <v>10</v>
      </c>
      <c r="C155" s="1"/>
      <c r="D155" s="1"/>
      <c r="E155" s="1" t="s">
        <v>34</v>
      </c>
      <c r="F155" s="1" t="s">
        <v>35</v>
      </c>
      <c r="G155" s="1" t="s">
        <v>138</v>
      </c>
      <c r="H155" s="1"/>
      <c r="I155" s="2" t="s">
        <v>146</v>
      </c>
      <c r="J155" s="3">
        <v>90000</v>
      </c>
      <c r="K155" s="3">
        <v>90000</v>
      </c>
      <c r="L155" s="3">
        <v>90000</v>
      </c>
    </row>
    <row r="156" spans="1:12" x14ac:dyDescent="0.3">
      <c r="A156" s="1" t="s">
        <v>9</v>
      </c>
      <c r="B156" s="1" t="s">
        <v>10</v>
      </c>
      <c r="C156" s="1"/>
      <c r="D156" s="1"/>
      <c r="E156" s="1" t="s">
        <v>34</v>
      </c>
      <c r="F156" s="1" t="s">
        <v>35</v>
      </c>
      <c r="G156" s="1" t="s">
        <v>180</v>
      </c>
      <c r="H156" s="1"/>
      <c r="I156" s="2" t="s">
        <v>209</v>
      </c>
      <c r="J156" s="3">
        <v>23000</v>
      </c>
      <c r="K156" s="3">
        <v>23000</v>
      </c>
      <c r="L156" s="3">
        <v>23000</v>
      </c>
    </row>
    <row r="157" spans="1:12" x14ac:dyDescent="0.3">
      <c r="A157" s="1" t="s">
        <v>9</v>
      </c>
      <c r="B157" s="1" t="s">
        <v>10</v>
      </c>
      <c r="C157" s="1"/>
      <c r="D157" s="1"/>
      <c r="E157" s="1" t="s">
        <v>34</v>
      </c>
      <c r="F157" s="1" t="s">
        <v>35</v>
      </c>
      <c r="G157" s="1" t="s">
        <v>181</v>
      </c>
      <c r="H157" s="1"/>
      <c r="I157" s="2" t="s">
        <v>116</v>
      </c>
      <c r="J157" s="3">
        <v>8500</v>
      </c>
      <c r="K157" s="3">
        <v>8500</v>
      </c>
      <c r="L157" s="3">
        <v>8500</v>
      </c>
    </row>
    <row r="158" spans="1:12" x14ac:dyDescent="0.3">
      <c r="A158" s="1" t="s">
        <v>20</v>
      </c>
      <c r="B158" s="1" t="s">
        <v>21</v>
      </c>
      <c r="C158" s="1"/>
      <c r="D158" s="1"/>
      <c r="E158" s="1" t="s">
        <v>210</v>
      </c>
      <c r="F158" s="1" t="s">
        <v>211</v>
      </c>
      <c r="G158" s="1" t="s">
        <v>260</v>
      </c>
      <c r="H158" s="1"/>
      <c r="I158" s="2" t="s">
        <v>120</v>
      </c>
      <c r="J158" s="3">
        <v>20000</v>
      </c>
      <c r="K158" s="3">
        <v>20000</v>
      </c>
      <c r="L158" s="3">
        <v>20000</v>
      </c>
    </row>
    <row r="159" spans="1:12" x14ac:dyDescent="0.3">
      <c r="A159" s="1" t="s">
        <v>20</v>
      </c>
      <c r="B159" s="1" t="s">
        <v>21</v>
      </c>
      <c r="C159" s="1"/>
      <c r="D159" s="1"/>
      <c r="E159" s="1" t="s">
        <v>210</v>
      </c>
      <c r="F159" s="1" t="s">
        <v>211</v>
      </c>
      <c r="G159" s="1" t="s">
        <v>329</v>
      </c>
      <c r="H159" s="1"/>
      <c r="I159" s="2" t="s">
        <v>330</v>
      </c>
      <c r="J159" s="3">
        <v>0</v>
      </c>
      <c r="K159" s="3">
        <v>10000</v>
      </c>
      <c r="L159" s="3">
        <v>0</v>
      </c>
    </row>
    <row r="160" spans="1:12" ht="15.6" x14ac:dyDescent="0.3">
      <c r="A160" s="19" t="s">
        <v>20</v>
      </c>
      <c r="B160" s="9"/>
      <c r="C160" s="9"/>
      <c r="D160" s="9"/>
      <c r="E160" s="9"/>
      <c r="F160" s="45" t="s">
        <v>211</v>
      </c>
      <c r="G160" s="9"/>
      <c r="H160" s="9"/>
      <c r="I160" s="10" t="s">
        <v>213</v>
      </c>
      <c r="J160" s="11">
        <f t="shared" ref="J160" si="34">SUM(J155:J159)</f>
        <v>141500</v>
      </c>
      <c r="K160" s="11">
        <f t="shared" ref="K160:L160" si="35">SUM(K155:K159)</f>
        <v>151500</v>
      </c>
      <c r="L160" s="11">
        <f t="shared" si="35"/>
        <v>141500</v>
      </c>
    </row>
    <row r="161" spans="1:12" x14ac:dyDescent="0.3">
      <c r="A161" s="75" t="s">
        <v>133</v>
      </c>
      <c r="B161" s="76"/>
      <c r="C161" s="76"/>
      <c r="D161" s="76"/>
      <c r="E161" s="76"/>
      <c r="F161" s="76"/>
      <c r="G161" s="76"/>
      <c r="H161" s="76"/>
      <c r="I161" s="77"/>
      <c r="J161" s="18">
        <f t="shared" ref="J161" si="36">SUM(J140+J144+J154+J160)</f>
        <v>3475200</v>
      </c>
      <c r="K161" s="18">
        <f t="shared" ref="K161:L161" si="37">SUM(K140+K144+K154+K160)</f>
        <v>3513600</v>
      </c>
      <c r="L161" s="18">
        <f t="shared" si="37"/>
        <v>3499000</v>
      </c>
    </row>
    <row r="162" spans="1:12" x14ac:dyDescent="0.3">
      <c r="A162" s="66" t="s">
        <v>320</v>
      </c>
      <c r="B162" s="65"/>
      <c r="C162" s="65"/>
      <c r="D162" s="65"/>
      <c r="E162" s="65"/>
      <c r="F162" s="65"/>
      <c r="G162" s="65"/>
      <c r="H162" s="65"/>
      <c r="I162" s="65"/>
      <c r="J162" s="73"/>
      <c r="K162" s="73"/>
      <c r="L162" s="73"/>
    </row>
    <row r="163" spans="1:12" x14ac:dyDescent="0.3">
      <c r="A163" s="66" t="s">
        <v>72</v>
      </c>
      <c r="B163" s="65"/>
      <c r="C163" s="65"/>
      <c r="D163" s="65"/>
      <c r="E163" s="65"/>
      <c r="F163" s="65"/>
      <c r="G163" s="65"/>
      <c r="H163" s="65"/>
      <c r="I163" s="65"/>
      <c r="J163" s="74"/>
      <c r="K163" s="74"/>
      <c r="L163" s="74"/>
    </row>
    <row r="164" spans="1:12" x14ac:dyDescent="0.3">
      <c r="A164" s="34" t="s">
        <v>1</v>
      </c>
      <c r="B164" s="34" t="s">
        <v>2</v>
      </c>
      <c r="C164" s="34" t="s">
        <v>3</v>
      </c>
      <c r="D164" s="34" t="s">
        <v>4</v>
      </c>
      <c r="E164" s="34" t="s">
        <v>5</v>
      </c>
      <c r="F164" s="34" t="s">
        <v>6</v>
      </c>
      <c r="G164" s="34" t="s">
        <v>7</v>
      </c>
      <c r="H164" s="36" t="s">
        <v>73</v>
      </c>
      <c r="I164" s="35" t="s">
        <v>8</v>
      </c>
      <c r="J164" s="44" t="s">
        <v>322</v>
      </c>
      <c r="K164" s="25" t="s">
        <v>344</v>
      </c>
      <c r="L164" s="25" t="s">
        <v>345</v>
      </c>
    </row>
    <row r="165" spans="1:12" x14ac:dyDescent="0.3">
      <c r="A165" s="37"/>
      <c r="B165" s="37"/>
      <c r="C165" s="37"/>
      <c r="D165" s="37"/>
      <c r="E165" s="37"/>
      <c r="F165" s="37"/>
      <c r="G165" s="37"/>
      <c r="H165" s="37"/>
      <c r="I165" s="35"/>
      <c r="J165" s="25"/>
      <c r="K165" s="25"/>
      <c r="L165" s="25"/>
    </row>
    <row r="166" spans="1:12" x14ac:dyDescent="0.3">
      <c r="A166" s="1" t="s">
        <v>9</v>
      </c>
      <c r="B166" s="1" t="s">
        <v>10</v>
      </c>
      <c r="C166" s="1"/>
      <c r="D166" s="1"/>
      <c r="E166" s="1" t="s">
        <v>10</v>
      </c>
      <c r="F166" s="1" t="s">
        <v>214</v>
      </c>
      <c r="G166" s="1" t="s">
        <v>215</v>
      </c>
      <c r="H166" s="1"/>
      <c r="I166" s="2" t="s">
        <v>216</v>
      </c>
      <c r="J166" s="3">
        <v>140000</v>
      </c>
      <c r="K166" s="3">
        <v>140000</v>
      </c>
      <c r="L166" s="3">
        <v>140000</v>
      </c>
    </row>
    <row r="167" spans="1:12" x14ac:dyDescent="0.3">
      <c r="A167" s="1" t="s">
        <v>20</v>
      </c>
      <c r="B167" s="1" t="s">
        <v>21</v>
      </c>
      <c r="C167" s="1"/>
      <c r="D167" s="1"/>
      <c r="E167" s="1" t="s">
        <v>21</v>
      </c>
      <c r="F167" s="1" t="s">
        <v>305</v>
      </c>
      <c r="G167" s="1" t="s">
        <v>89</v>
      </c>
      <c r="H167" s="1"/>
      <c r="I167" s="2" t="s">
        <v>90</v>
      </c>
      <c r="J167" s="3">
        <v>150000</v>
      </c>
      <c r="K167" s="3">
        <v>150000</v>
      </c>
      <c r="L167" s="3">
        <v>4000000</v>
      </c>
    </row>
    <row r="168" spans="1:12" x14ac:dyDescent="0.3">
      <c r="A168" s="1" t="s">
        <v>20</v>
      </c>
      <c r="B168" s="1" t="s">
        <v>21</v>
      </c>
      <c r="C168" s="1"/>
      <c r="D168" s="1"/>
      <c r="E168" s="1" t="s">
        <v>21</v>
      </c>
      <c r="F168" s="1" t="s">
        <v>305</v>
      </c>
      <c r="G168" s="1" t="s">
        <v>315</v>
      </c>
      <c r="H168" s="1"/>
      <c r="I168" s="2" t="s">
        <v>316</v>
      </c>
      <c r="J168" s="3">
        <v>60000</v>
      </c>
      <c r="K168" s="3">
        <v>56000</v>
      </c>
      <c r="L168" s="3">
        <v>0</v>
      </c>
    </row>
    <row r="169" spans="1:12" ht="31.2" x14ac:dyDescent="0.3">
      <c r="A169" s="19" t="s">
        <v>20</v>
      </c>
      <c r="B169" s="9"/>
      <c r="C169" s="9"/>
      <c r="D169" s="9"/>
      <c r="E169" s="9"/>
      <c r="F169" s="45" t="s">
        <v>305</v>
      </c>
      <c r="G169" s="9"/>
      <c r="H169" s="9"/>
      <c r="I169" s="10" t="s">
        <v>217</v>
      </c>
      <c r="J169" s="11">
        <f t="shared" ref="J169" si="38">SUM(J166:J168)</f>
        <v>350000</v>
      </c>
      <c r="K169" s="11">
        <f t="shared" ref="K169:L169" si="39">SUM(K166:K168)</f>
        <v>346000</v>
      </c>
      <c r="L169" s="11">
        <f t="shared" si="39"/>
        <v>4140000</v>
      </c>
    </row>
    <row r="170" spans="1:12" x14ac:dyDescent="0.3">
      <c r="A170" s="1" t="s">
        <v>9</v>
      </c>
      <c r="B170" s="1" t="s">
        <v>21</v>
      </c>
      <c r="C170" s="1"/>
      <c r="D170" s="1"/>
      <c r="E170" s="1" t="s">
        <v>10</v>
      </c>
      <c r="F170" s="1" t="s">
        <v>218</v>
      </c>
      <c r="G170" s="1" t="s">
        <v>215</v>
      </c>
      <c r="H170" s="1"/>
      <c r="I170" s="2" t="s">
        <v>216</v>
      </c>
      <c r="J170" s="3">
        <v>50000</v>
      </c>
      <c r="K170" s="3">
        <v>40000</v>
      </c>
      <c r="L170" s="3">
        <v>40000</v>
      </c>
    </row>
    <row r="171" spans="1:12" ht="31.2" x14ac:dyDescent="0.3">
      <c r="A171" s="19" t="s">
        <v>20</v>
      </c>
      <c r="B171" s="9"/>
      <c r="C171" s="9"/>
      <c r="D171" s="9"/>
      <c r="E171" s="9"/>
      <c r="F171" s="45" t="s">
        <v>306</v>
      </c>
      <c r="G171" s="9" t="s">
        <v>91</v>
      </c>
      <c r="H171" s="9" t="s">
        <v>107</v>
      </c>
      <c r="I171" s="10" t="s">
        <v>219</v>
      </c>
      <c r="J171" s="11">
        <f t="shared" ref="J171" si="40">SUM(J170)</f>
        <v>50000</v>
      </c>
      <c r="K171" s="11">
        <f t="shared" ref="K171:L171" si="41">SUM(K170)</f>
        <v>40000</v>
      </c>
      <c r="L171" s="11">
        <f t="shared" si="41"/>
        <v>40000</v>
      </c>
    </row>
    <row r="172" spans="1:12" x14ac:dyDescent="0.3">
      <c r="A172" s="12">
        <v>231</v>
      </c>
      <c r="B172" s="12">
        <v>10</v>
      </c>
      <c r="C172" s="13"/>
      <c r="D172" s="13"/>
      <c r="E172" s="12">
        <v>10</v>
      </c>
      <c r="F172" s="12">
        <v>3522</v>
      </c>
      <c r="G172" s="12">
        <v>5213</v>
      </c>
      <c r="H172" s="47"/>
      <c r="I172" s="15" t="s">
        <v>220</v>
      </c>
      <c r="J172" s="3">
        <v>3000</v>
      </c>
      <c r="K172" s="3">
        <v>3000</v>
      </c>
      <c r="L172" s="3">
        <v>3000</v>
      </c>
    </row>
    <row r="173" spans="1:12" x14ac:dyDescent="0.3">
      <c r="A173" s="12">
        <v>231</v>
      </c>
      <c r="B173" s="12">
        <v>10</v>
      </c>
      <c r="C173" s="13"/>
      <c r="D173" s="13"/>
      <c r="E173" s="12">
        <v>10</v>
      </c>
      <c r="F173" s="12">
        <v>3522</v>
      </c>
      <c r="G173" s="12">
        <v>5216</v>
      </c>
      <c r="H173" s="47"/>
      <c r="I173" s="15" t="s">
        <v>312</v>
      </c>
      <c r="J173" s="3">
        <v>5000</v>
      </c>
      <c r="K173" s="3">
        <v>5000</v>
      </c>
      <c r="L173" s="3">
        <v>5000</v>
      </c>
    </row>
    <row r="174" spans="1:12" ht="15.6" x14ac:dyDescent="0.3">
      <c r="A174" s="19" t="s">
        <v>20</v>
      </c>
      <c r="B174" s="20"/>
      <c r="C174" s="21"/>
      <c r="D174" s="21"/>
      <c r="E174" s="20"/>
      <c r="F174" s="46">
        <v>3522</v>
      </c>
      <c r="G174" s="20"/>
      <c r="H174" s="21"/>
      <c r="I174" s="22" t="s">
        <v>220</v>
      </c>
      <c r="J174" s="23">
        <f t="shared" ref="J174" si="42">SUM(J172+J173)</f>
        <v>8000</v>
      </c>
      <c r="K174" s="23">
        <f t="shared" ref="K174:L174" si="43">SUM(K172+K173)</f>
        <v>8000</v>
      </c>
      <c r="L174" s="23">
        <f t="shared" si="43"/>
        <v>8000</v>
      </c>
    </row>
    <row r="175" spans="1:12" ht="28.8" x14ac:dyDescent="0.3">
      <c r="A175" s="12">
        <v>231</v>
      </c>
      <c r="B175" s="12">
        <v>10</v>
      </c>
      <c r="C175" s="13"/>
      <c r="D175" s="13"/>
      <c r="E175" s="12">
        <v>10</v>
      </c>
      <c r="F175" s="12">
        <v>3533</v>
      </c>
      <c r="G175" s="12">
        <v>5213</v>
      </c>
      <c r="H175" s="13"/>
      <c r="I175" s="15" t="s">
        <v>221</v>
      </c>
      <c r="J175" s="3">
        <v>5000</v>
      </c>
      <c r="K175" s="3">
        <v>5000</v>
      </c>
      <c r="L175" s="3">
        <v>5000</v>
      </c>
    </row>
    <row r="176" spans="1:12" ht="28.8" x14ac:dyDescent="0.3">
      <c r="A176" s="19" t="s">
        <v>20</v>
      </c>
      <c r="B176" s="21"/>
      <c r="C176" s="21"/>
      <c r="D176" s="21"/>
      <c r="E176" s="21"/>
      <c r="F176" s="46">
        <v>3533</v>
      </c>
      <c r="G176" s="21"/>
      <c r="H176" s="21"/>
      <c r="I176" s="22" t="s">
        <v>221</v>
      </c>
      <c r="J176" s="23">
        <f t="shared" ref="J176" si="44">SUM(J175)</f>
        <v>5000</v>
      </c>
      <c r="K176" s="23">
        <f t="shared" ref="K176:L176" si="45">SUM(K175)</f>
        <v>5000</v>
      </c>
      <c r="L176" s="23">
        <f t="shared" si="45"/>
        <v>5000</v>
      </c>
    </row>
    <row r="177" spans="1:12" x14ac:dyDescent="0.3">
      <c r="A177" s="12">
        <v>231</v>
      </c>
      <c r="B177" s="13">
        <v>10</v>
      </c>
      <c r="C177" s="13"/>
      <c r="D177" s="13"/>
      <c r="E177" s="12">
        <v>10</v>
      </c>
      <c r="F177" s="12">
        <v>4379</v>
      </c>
      <c r="G177" s="12">
        <v>5222</v>
      </c>
      <c r="H177" s="13"/>
      <c r="I177" s="15" t="s">
        <v>286</v>
      </c>
      <c r="J177" s="3">
        <v>5000</v>
      </c>
      <c r="K177" s="3">
        <v>5000</v>
      </c>
      <c r="L177" s="3">
        <v>5000</v>
      </c>
    </row>
    <row r="178" spans="1:12" ht="28.8" x14ac:dyDescent="0.3">
      <c r="A178" s="19" t="s">
        <v>20</v>
      </c>
      <c r="B178" s="21"/>
      <c r="C178" s="21"/>
      <c r="D178" s="21"/>
      <c r="E178" s="21"/>
      <c r="F178" s="46">
        <v>4379</v>
      </c>
      <c r="G178" s="21"/>
      <c r="H178" s="21"/>
      <c r="I178" s="22" t="s">
        <v>287</v>
      </c>
      <c r="J178" s="23">
        <f t="shared" ref="J178" si="46">SUM(J177)</f>
        <v>5000</v>
      </c>
      <c r="K178" s="23">
        <f t="shared" ref="K178:L178" si="47">SUM(K177)</f>
        <v>5000</v>
      </c>
      <c r="L178" s="23">
        <f t="shared" si="47"/>
        <v>5000</v>
      </c>
    </row>
    <row r="179" spans="1:12" x14ac:dyDescent="0.3">
      <c r="A179" s="1" t="s">
        <v>9</v>
      </c>
      <c r="B179" s="1" t="s">
        <v>10</v>
      </c>
      <c r="C179" s="1"/>
      <c r="D179" s="1"/>
      <c r="E179" s="1" t="s">
        <v>10</v>
      </c>
      <c r="F179" s="1" t="s">
        <v>36</v>
      </c>
      <c r="G179" s="1" t="s">
        <v>166</v>
      </c>
      <c r="H179" s="1"/>
      <c r="I179" s="2" t="s">
        <v>167</v>
      </c>
      <c r="J179" s="3">
        <v>10000</v>
      </c>
      <c r="K179" s="3">
        <v>10000</v>
      </c>
      <c r="L179" s="3">
        <v>10000</v>
      </c>
    </row>
    <row r="180" spans="1:12" x14ac:dyDescent="0.3">
      <c r="A180" s="1" t="s">
        <v>9</v>
      </c>
      <c r="B180" s="1" t="s">
        <v>10</v>
      </c>
      <c r="C180" s="1"/>
      <c r="D180" s="1"/>
      <c r="E180" s="1" t="s">
        <v>10</v>
      </c>
      <c r="F180" s="1" t="s">
        <v>36</v>
      </c>
      <c r="G180" s="1" t="s">
        <v>83</v>
      </c>
      <c r="H180" s="1"/>
      <c r="I180" s="2" t="s">
        <v>93</v>
      </c>
      <c r="J180" s="3">
        <v>5000</v>
      </c>
      <c r="K180" s="3">
        <v>5000</v>
      </c>
      <c r="L180" s="3">
        <v>5000</v>
      </c>
    </row>
    <row r="181" spans="1:12" x14ac:dyDescent="0.3">
      <c r="A181" s="1" t="s">
        <v>20</v>
      </c>
      <c r="B181" s="1" t="s">
        <v>21</v>
      </c>
      <c r="C181" s="1"/>
      <c r="D181" s="1"/>
      <c r="E181" s="1" t="s">
        <v>21</v>
      </c>
      <c r="F181" s="1" t="s">
        <v>40</v>
      </c>
      <c r="G181" s="1" t="s">
        <v>121</v>
      </c>
      <c r="H181" s="1"/>
      <c r="I181" s="2" t="s">
        <v>94</v>
      </c>
      <c r="J181" s="3">
        <v>5000</v>
      </c>
      <c r="K181" s="3">
        <v>5000</v>
      </c>
      <c r="L181" s="3">
        <v>55000</v>
      </c>
    </row>
    <row r="182" spans="1:12" x14ac:dyDescent="0.3">
      <c r="A182" s="1" t="s">
        <v>9</v>
      </c>
      <c r="B182" s="1" t="s">
        <v>10</v>
      </c>
      <c r="C182" s="1"/>
      <c r="D182" s="1"/>
      <c r="E182" s="1" t="s">
        <v>10</v>
      </c>
      <c r="F182" s="1" t="s">
        <v>36</v>
      </c>
      <c r="G182" s="1" t="s">
        <v>222</v>
      </c>
      <c r="H182" s="1"/>
      <c r="I182" s="2" t="s">
        <v>223</v>
      </c>
      <c r="J182" s="3">
        <v>1000</v>
      </c>
      <c r="K182" s="3">
        <v>1000</v>
      </c>
      <c r="L182" s="3">
        <v>1000</v>
      </c>
    </row>
    <row r="183" spans="1:12" ht="15.6" x14ac:dyDescent="0.3">
      <c r="A183" s="19" t="s">
        <v>20</v>
      </c>
      <c r="B183" s="9"/>
      <c r="C183" s="9"/>
      <c r="D183" s="9"/>
      <c r="E183" s="9"/>
      <c r="F183" s="45" t="s">
        <v>40</v>
      </c>
      <c r="G183" s="9" t="s">
        <v>91</v>
      </c>
      <c r="H183" s="9"/>
      <c r="I183" s="10" t="s">
        <v>224</v>
      </c>
      <c r="J183" s="11">
        <f t="shared" ref="J183" si="48">SUM(J179:J182)</f>
        <v>21000</v>
      </c>
      <c r="K183" s="11">
        <f t="shared" ref="K183:L183" si="49">SUM(K179:K182)</f>
        <v>21000</v>
      </c>
      <c r="L183" s="11">
        <f t="shared" si="49"/>
        <v>71000</v>
      </c>
    </row>
    <row r="184" spans="1:12" x14ac:dyDescent="0.3">
      <c r="A184" s="51" t="s">
        <v>20</v>
      </c>
      <c r="B184" s="51" t="s">
        <v>21</v>
      </c>
      <c r="C184" s="51"/>
      <c r="D184" s="51"/>
      <c r="E184" s="51" t="s">
        <v>21</v>
      </c>
      <c r="F184" s="51" t="s">
        <v>225</v>
      </c>
      <c r="G184" s="51" t="s">
        <v>289</v>
      </c>
      <c r="H184" s="51"/>
      <c r="I184" s="50" t="s">
        <v>321</v>
      </c>
      <c r="J184" s="3">
        <v>10000</v>
      </c>
      <c r="K184" s="3">
        <v>10000</v>
      </c>
      <c r="L184" s="3">
        <v>0</v>
      </c>
    </row>
    <row r="185" spans="1:12" x14ac:dyDescent="0.3">
      <c r="A185" s="1" t="s">
        <v>9</v>
      </c>
      <c r="B185" s="1" t="s">
        <v>10</v>
      </c>
      <c r="C185" s="1"/>
      <c r="D185" s="1"/>
      <c r="E185" s="1" t="s">
        <v>10</v>
      </c>
      <c r="F185" s="1" t="s">
        <v>41</v>
      </c>
      <c r="G185" s="1" t="s">
        <v>77</v>
      </c>
      <c r="H185" s="1"/>
      <c r="I185" s="2" t="s">
        <v>78</v>
      </c>
      <c r="J185" s="3">
        <v>4000</v>
      </c>
      <c r="K185" s="3">
        <v>4000</v>
      </c>
      <c r="L185" s="3">
        <v>4000</v>
      </c>
    </row>
    <row r="186" spans="1:12" x14ac:dyDescent="0.3">
      <c r="A186" s="1" t="s">
        <v>20</v>
      </c>
      <c r="B186" s="1" t="s">
        <v>21</v>
      </c>
      <c r="C186" s="1"/>
      <c r="D186" s="1"/>
      <c r="E186" s="1" t="s">
        <v>21</v>
      </c>
      <c r="F186" s="1" t="s">
        <v>225</v>
      </c>
      <c r="G186" s="1" t="s">
        <v>265</v>
      </c>
      <c r="H186" s="1"/>
      <c r="I186" s="2" t="s">
        <v>80</v>
      </c>
      <c r="J186" s="3">
        <v>3000</v>
      </c>
      <c r="K186" s="3">
        <v>3000</v>
      </c>
      <c r="L186" s="3">
        <v>3000</v>
      </c>
    </row>
    <row r="187" spans="1:12" x14ac:dyDescent="0.3">
      <c r="A187" s="1" t="s">
        <v>20</v>
      </c>
      <c r="B187" s="1" t="s">
        <v>21</v>
      </c>
      <c r="C187" s="1"/>
      <c r="D187" s="1"/>
      <c r="E187" s="1" t="s">
        <v>21</v>
      </c>
      <c r="F187" s="1" t="s">
        <v>225</v>
      </c>
      <c r="G187" s="1" t="s">
        <v>212</v>
      </c>
      <c r="H187" s="1"/>
      <c r="I187" s="2" t="s">
        <v>93</v>
      </c>
      <c r="J187" s="3">
        <v>1000</v>
      </c>
      <c r="K187" s="3">
        <v>1000</v>
      </c>
      <c r="L187" s="3">
        <v>1000</v>
      </c>
    </row>
    <row r="188" spans="1:12" x14ac:dyDescent="0.3">
      <c r="A188" s="1" t="s">
        <v>9</v>
      </c>
      <c r="B188" s="1" t="s">
        <v>10</v>
      </c>
      <c r="C188" s="1"/>
      <c r="D188" s="1"/>
      <c r="E188" s="1" t="s">
        <v>10</v>
      </c>
      <c r="F188" s="1" t="s">
        <v>41</v>
      </c>
      <c r="G188" s="1" t="s">
        <v>85</v>
      </c>
      <c r="H188" s="1"/>
      <c r="I188" s="2" t="s">
        <v>94</v>
      </c>
      <c r="J188" s="3">
        <v>20000</v>
      </c>
      <c r="K188" s="3">
        <v>20000</v>
      </c>
      <c r="L188" s="3">
        <v>20000</v>
      </c>
    </row>
    <row r="189" spans="1:12" x14ac:dyDescent="0.3">
      <c r="A189" s="1" t="s">
        <v>20</v>
      </c>
      <c r="B189" s="1" t="s">
        <v>21</v>
      </c>
      <c r="C189" s="1"/>
      <c r="D189" s="1"/>
      <c r="E189" s="1" t="s">
        <v>21</v>
      </c>
      <c r="F189" s="1" t="s">
        <v>225</v>
      </c>
      <c r="G189" s="1" t="s">
        <v>89</v>
      </c>
      <c r="H189" s="1"/>
      <c r="I189" s="2" t="s">
        <v>90</v>
      </c>
      <c r="J189" s="3">
        <v>0</v>
      </c>
      <c r="K189" s="3">
        <v>0</v>
      </c>
      <c r="L189" s="3">
        <v>2500000</v>
      </c>
    </row>
    <row r="190" spans="1:12" ht="15.6" x14ac:dyDescent="0.3">
      <c r="A190" s="19" t="s">
        <v>20</v>
      </c>
      <c r="B190" s="9"/>
      <c r="C190" s="9"/>
      <c r="D190" s="9"/>
      <c r="E190" s="9"/>
      <c r="F190" s="45" t="s">
        <v>225</v>
      </c>
      <c r="G190" s="9"/>
      <c r="H190" s="9"/>
      <c r="I190" s="10" t="s">
        <v>226</v>
      </c>
      <c r="J190" s="11">
        <f>SUM(J184:J189)</f>
        <v>38000</v>
      </c>
      <c r="K190" s="11">
        <f>SUM(K184:K189)</f>
        <v>38000</v>
      </c>
      <c r="L190" s="11">
        <f>SUM(L184:L189)</f>
        <v>2528000</v>
      </c>
    </row>
    <row r="191" spans="1:12" x14ac:dyDescent="0.3">
      <c r="A191" s="1" t="s">
        <v>9</v>
      </c>
      <c r="B191" s="1" t="s">
        <v>10</v>
      </c>
      <c r="C191" s="1"/>
      <c r="D191" s="1"/>
      <c r="E191" s="1" t="s">
        <v>10</v>
      </c>
      <c r="F191" s="1" t="s">
        <v>227</v>
      </c>
      <c r="G191" s="1" t="s">
        <v>77</v>
      </c>
      <c r="H191" s="1"/>
      <c r="I191" s="2" t="s">
        <v>78</v>
      </c>
      <c r="J191" s="3">
        <v>25000</v>
      </c>
      <c r="K191" s="3">
        <v>25000</v>
      </c>
      <c r="L191" s="3">
        <v>0</v>
      </c>
    </row>
    <row r="192" spans="1:12" x14ac:dyDescent="0.3">
      <c r="A192" s="1" t="s">
        <v>9</v>
      </c>
      <c r="B192" s="1" t="s">
        <v>10</v>
      </c>
      <c r="C192" s="1"/>
      <c r="D192" s="1"/>
      <c r="E192" s="1" t="s">
        <v>10</v>
      </c>
      <c r="F192" s="1" t="s">
        <v>227</v>
      </c>
      <c r="G192" s="1" t="s">
        <v>79</v>
      </c>
      <c r="H192" s="1"/>
      <c r="I192" s="2" t="s">
        <v>80</v>
      </c>
      <c r="J192" s="3">
        <v>220000</v>
      </c>
      <c r="K192" s="3">
        <v>220000</v>
      </c>
      <c r="L192" s="3">
        <v>220000</v>
      </c>
    </row>
    <row r="193" spans="1:12" x14ac:dyDescent="0.3">
      <c r="A193" s="1" t="s">
        <v>20</v>
      </c>
      <c r="B193" s="1" t="s">
        <v>21</v>
      </c>
      <c r="C193" s="1"/>
      <c r="D193" s="1"/>
      <c r="E193" s="1" t="s">
        <v>21</v>
      </c>
      <c r="F193" s="1" t="s">
        <v>228</v>
      </c>
      <c r="G193" s="1" t="s">
        <v>212</v>
      </c>
      <c r="H193" s="1"/>
      <c r="I193" s="2" t="s">
        <v>93</v>
      </c>
      <c r="J193" s="3">
        <v>20000</v>
      </c>
      <c r="K193" s="3">
        <v>20000</v>
      </c>
      <c r="L193" s="3">
        <v>20000</v>
      </c>
    </row>
    <row r="194" spans="1:12" x14ac:dyDescent="0.3">
      <c r="A194" s="1" t="s">
        <v>9</v>
      </c>
      <c r="B194" s="1" t="s">
        <v>10</v>
      </c>
      <c r="C194" s="1"/>
      <c r="D194" s="1"/>
      <c r="E194" s="1" t="s">
        <v>10</v>
      </c>
      <c r="F194" s="1" t="s">
        <v>227</v>
      </c>
      <c r="G194" s="1" t="s">
        <v>85</v>
      </c>
      <c r="H194" s="1"/>
      <c r="I194" s="2" t="s">
        <v>94</v>
      </c>
      <c r="J194" s="3">
        <v>70000</v>
      </c>
      <c r="K194" s="3">
        <v>70000</v>
      </c>
      <c r="L194" s="3">
        <v>100000</v>
      </c>
    </row>
    <row r="195" spans="1:12" x14ac:dyDescent="0.3">
      <c r="A195" s="1" t="s">
        <v>20</v>
      </c>
      <c r="B195" s="1" t="s">
        <v>21</v>
      </c>
      <c r="C195" s="1"/>
      <c r="D195" s="1"/>
      <c r="E195" s="1" t="s">
        <v>21</v>
      </c>
      <c r="F195" s="1" t="s">
        <v>228</v>
      </c>
      <c r="G195" s="1" t="s">
        <v>89</v>
      </c>
      <c r="H195" s="1"/>
      <c r="I195" s="2" t="s">
        <v>90</v>
      </c>
      <c r="J195" s="3">
        <v>1500000</v>
      </c>
      <c r="K195" s="3">
        <v>1500000</v>
      </c>
      <c r="L195" s="3">
        <v>1750000</v>
      </c>
    </row>
    <row r="196" spans="1:12" ht="15.6" x14ac:dyDescent="0.3">
      <c r="A196" s="19" t="s">
        <v>20</v>
      </c>
      <c r="B196" s="19"/>
      <c r="C196" s="19"/>
      <c r="D196" s="19"/>
      <c r="E196" s="19"/>
      <c r="F196" s="45" t="s">
        <v>228</v>
      </c>
      <c r="G196" s="19"/>
      <c r="H196" s="19"/>
      <c r="I196" s="10" t="s">
        <v>229</v>
      </c>
      <c r="J196" s="11">
        <f t="shared" ref="J196" si="50">SUM(J191:J195)</f>
        <v>1835000</v>
      </c>
      <c r="K196" s="11">
        <f t="shared" ref="K196:L196" si="51">SUM(K191:K195)</f>
        <v>1835000</v>
      </c>
      <c r="L196" s="11">
        <f t="shared" si="51"/>
        <v>2090000</v>
      </c>
    </row>
    <row r="197" spans="1:12" x14ac:dyDescent="0.3">
      <c r="A197" s="1" t="s">
        <v>9</v>
      </c>
      <c r="B197" s="1" t="s">
        <v>10</v>
      </c>
      <c r="C197" s="1"/>
      <c r="D197" s="1"/>
      <c r="E197" s="1" t="s">
        <v>10</v>
      </c>
      <c r="F197" s="1" t="s">
        <v>42</v>
      </c>
      <c r="G197" s="1" t="s">
        <v>183</v>
      </c>
      <c r="H197" s="1"/>
      <c r="I197" s="2" t="s">
        <v>111</v>
      </c>
      <c r="J197" s="3">
        <v>48000</v>
      </c>
      <c r="K197" s="3">
        <v>48000</v>
      </c>
      <c r="L197" s="3">
        <v>48000</v>
      </c>
    </row>
    <row r="198" spans="1:12" x14ac:dyDescent="0.3">
      <c r="A198" s="1" t="s">
        <v>9</v>
      </c>
      <c r="B198" s="1" t="s">
        <v>10</v>
      </c>
      <c r="C198" s="1"/>
      <c r="D198" s="1"/>
      <c r="E198" s="1" t="s">
        <v>10</v>
      </c>
      <c r="F198" s="1" t="s">
        <v>42</v>
      </c>
      <c r="G198" s="1" t="s">
        <v>180</v>
      </c>
      <c r="H198" s="1"/>
      <c r="I198" s="2" t="s">
        <v>209</v>
      </c>
      <c r="J198" s="3">
        <v>12000</v>
      </c>
      <c r="K198" s="3">
        <v>12000</v>
      </c>
      <c r="L198" s="3">
        <v>12000</v>
      </c>
    </row>
    <row r="199" spans="1:12" x14ac:dyDescent="0.3">
      <c r="A199" s="1" t="s">
        <v>9</v>
      </c>
      <c r="B199" s="1" t="s">
        <v>10</v>
      </c>
      <c r="C199" s="1"/>
      <c r="D199" s="1"/>
      <c r="E199" s="1" t="s">
        <v>10</v>
      </c>
      <c r="F199" s="1" t="s">
        <v>42</v>
      </c>
      <c r="G199" s="1" t="s">
        <v>181</v>
      </c>
      <c r="H199" s="1"/>
      <c r="I199" s="2" t="s">
        <v>116</v>
      </c>
      <c r="J199" s="3">
        <v>4500</v>
      </c>
      <c r="K199" s="3">
        <v>4500</v>
      </c>
      <c r="L199" s="3">
        <v>4500</v>
      </c>
    </row>
    <row r="200" spans="1:12" x14ac:dyDescent="0.3">
      <c r="A200" s="1" t="s">
        <v>9</v>
      </c>
      <c r="B200" s="1" t="s">
        <v>10</v>
      </c>
      <c r="C200" s="1"/>
      <c r="D200" s="1"/>
      <c r="E200" s="1" t="s">
        <v>10</v>
      </c>
      <c r="F200" s="1" t="s">
        <v>42</v>
      </c>
      <c r="G200" s="1" t="s">
        <v>77</v>
      </c>
      <c r="H200" s="1"/>
      <c r="I200" s="2" t="s">
        <v>78</v>
      </c>
      <c r="J200" s="3">
        <v>5000</v>
      </c>
      <c r="K200" s="3">
        <v>5000</v>
      </c>
      <c r="L200" s="3">
        <v>5000</v>
      </c>
    </row>
    <row r="201" spans="1:12" x14ac:dyDescent="0.3">
      <c r="A201" s="1" t="s">
        <v>9</v>
      </c>
      <c r="B201" s="1" t="s">
        <v>10</v>
      </c>
      <c r="C201" s="1"/>
      <c r="D201" s="1"/>
      <c r="E201" s="1" t="s">
        <v>10</v>
      </c>
      <c r="F201" s="1" t="s">
        <v>42</v>
      </c>
      <c r="G201" s="1" t="s">
        <v>166</v>
      </c>
      <c r="H201" s="1"/>
      <c r="I201" s="2" t="s">
        <v>167</v>
      </c>
      <c r="J201" s="3">
        <v>5000</v>
      </c>
      <c r="K201" s="3">
        <v>5000</v>
      </c>
      <c r="L201" s="3">
        <v>5000</v>
      </c>
    </row>
    <row r="202" spans="1:12" x14ac:dyDescent="0.3">
      <c r="A202" s="1" t="s">
        <v>20</v>
      </c>
      <c r="B202" s="1" t="s">
        <v>21</v>
      </c>
      <c r="C202" s="1"/>
      <c r="D202" s="1"/>
      <c r="E202" s="1" t="s">
        <v>21</v>
      </c>
      <c r="F202" s="1" t="s">
        <v>230</v>
      </c>
      <c r="G202" s="1" t="s">
        <v>121</v>
      </c>
      <c r="H202" s="1"/>
      <c r="I202" s="2" t="s">
        <v>94</v>
      </c>
      <c r="J202" s="3">
        <v>750000</v>
      </c>
      <c r="K202" s="3">
        <v>750000</v>
      </c>
      <c r="L202" s="3">
        <v>30000</v>
      </c>
    </row>
    <row r="203" spans="1:12" x14ac:dyDescent="0.3">
      <c r="A203" s="1" t="s">
        <v>20</v>
      </c>
      <c r="B203" s="1" t="s">
        <v>21</v>
      </c>
      <c r="C203" s="1"/>
      <c r="D203" s="1" t="s">
        <v>317</v>
      </c>
      <c r="E203" s="1" t="s">
        <v>21</v>
      </c>
      <c r="F203" s="1" t="s">
        <v>230</v>
      </c>
      <c r="G203" s="1" t="s">
        <v>89</v>
      </c>
      <c r="H203" s="1"/>
      <c r="I203" s="2" t="s">
        <v>90</v>
      </c>
      <c r="J203" s="3">
        <v>820000</v>
      </c>
      <c r="K203" s="3">
        <v>820000</v>
      </c>
      <c r="L203" s="3">
        <v>0</v>
      </c>
    </row>
    <row r="204" spans="1:12" ht="15.6" x14ac:dyDescent="0.3">
      <c r="A204" s="19" t="s">
        <v>20</v>
      </c>
      <c r="B204" s="9"/>
      <c r="C204" s="9"/>
      <c r="D204" s="9"/>
      <c r="E204" s="9"/>
      <c r="F204" s="45" t="s">
        <v>230</v>
      </c>
      <c r="G204" s="9" t="s">
        <v>91</v>
      </c>
      <c r="H204" s="9"/>
      <c r="I204" s="10" t="s">
        <v>231</v>
      </c>
      <c r="J204" s="11">
        <f t="shared" ref="J204" si="52">SUM(J197:J203)</f>
        <v>1644500</v>
      </c>
      <c r="K204" s="11">
        <f t="shared" ref="K204:L204" si="53">SUM(K197:K203)</f>
        <v>1644500</v>
      </c>
      <c r="L204" s="11">
        <f t="shared" si="53"/>
        <v>104500</v>
      </c>
    </row>
    <row r="205" spans="1:12" x14ac:dyDescent="0.3">
      <c r="A205" s="14" t="s">
        <v>20</v>
      </c>
      <c r="B205" s="14" t="s">
        <v>21</v>
      </c>
      <c r="C205" s="14"/>
      <c r="D205" s="14"/>
      <c r="E205" s="14" t="s">
        <v>21</v>
      </c>
      <c r="F205" s="14" t="s">
        <v>232</v>
      </c>
      <c r="G205" s="14" t="s">
        <v>233</v>
      </c>
      <c r="H205" s="14"/>
      <c r="I205" s="15" t="s">
        <v>234</v>
      </c>
      <c r="J205" s="3">
        <v>167000</v>
      </c>
      <c r="K205" s="3">
        <v>167000</v>
      </c>
      <c r="L205" s="3">
        <v>167000</v>
      </c>
    </row>
    <row r="206" spans="1:12" ht="15.6" x14ac:dyDescent="0.3">
      <c r="A206" s="19" t="s">
        <v>20</v>
      </c>
      <c r="B206" s="9"/>
      <c r="C206" s="9"/>
      <c r="D206" s="9"/>
      <c r="E206" s="9"/>
      <c r="F206" s="45" t="s">
        <v>232</v>
      </c>
      <c r="G206" s="9"/>
      <c r="H206" s="9"/>
      <c r="I206" s="10" t="s">
        <v>256</v>
      </c>
      <c r="J206" s="11">
        <f t="shared" ref="J206" si="54">SUM(J205)</f>
        <v>167000</v>
      </c>
      <c r="K206" s="11">
        <f t="shared" ref="K206:L206" si="55">SUM(K205)</f>
        <v>167000</v>
      </c>
      <c r="L206" s="11">
        <f t="shared" si="55"/>
        <v>167000</v>
      </c>
    </row>
    <row r="207" spans="1:12" x14ac:dyDescent="0.3">
      <c r="A207" s="1" t="s">
        <v>9</v>
      </c>
      <c r="B207" s="1" t="s">
        <v>10</v>
      </c>
      <c r="C207" s="1"/>
      <c r="D207" s="1"/>
      <c r="E207" s="1" t="s">
        <v>10</v>
      </c>
      <c r="F207" s="1" t="s">
        <v>235</v>
      </c>
      <c r="G207" s="1" t="s">
        <v>236</v>
      </c>
      <c r="H207" s="1"/>
      <c r="I207" s="2" t="s">
        <v>237</v>
      </c>
      <c r="J207" s="3">
        <v>15600</v>
      </c>
      <c r="K207" s="3">
        <v>15599.6</v>
      </c>
      <c r="L207" s="3">
        <v>15600</v>
      </c>
    </row>
    <row r="208" spans="1:12" x14ac:dyDescent="0.3">
      <c r="A208" s="1" t="s">
        <v>20</v>
      </c>
      <c r="B208" s="1" t="s">
        <v>21</v>
      </c>
      <c r="C208" s="1"/>
      <c r="D208" s="1"/>
      <c r="E208" s="1" t="s">
        <v>21</v>
      </c>
      <c r="F208" s="1" t="s">
        <v>307</v>
      </c>
      <c r="G208" s="1" t="s">
        <v>318</v>
      </c>
      <c r="H208" s="1"/>
      <c r="I208" s="2" t="s">
        <v>237</v>
      </c>
      <c r="J208" s="3">
        <v>1524.6</v>
      </c>
      <c r="K208" s="3">
        <v>32319.599999999999</v>
      </c>
      <c r="L208" s="3">
        <v>0</v>
      </c>
    </row>
    <row r="209" spans="1:12" ht="15.6" x14ac:dyDescent="0.3">
      <c r="A209" s="19" t="s">
        <v>20</v>
      </c>
      <c r="B209" s="9"/>
      <c r="C209" s="9"/>
      <c r="D209" s="9"/>
      <c r="E209" s="9"/>
      <c r="F209" s="45" t="s">
        <v>307</v>
      </c>
      <c r="G209" s="9"/>
      <c r="H209" s="9"/>
      <c r="I209" s="10" t="s">
        <v>238</v>
      </c>
      <c r="J209" s="11">
        <f t="shared" ref="J209" si="56">SUM(J207+J208)</f>
        <v>17124.599999999999</v>
      </c>
      <c r="K209" s="11">
        <f t="shared" ref="K209:L209" si="57">SUM(K207+K208)</f>
        <v>47919.199999999997</v>
      </c>
      <c r="L209" s="11">
        <f t="shared" si="57"/>
        <v>15600</v>
      </c>
    </row>
    <row r="210" spans="1:12" x14ac:dyDescent="0.3">
      <c r="A210" s="1" t="s">
        <v>20</v>
      </c>
      <c r="B210" s="1" t="s">
        <v>21</v>
      </c>
      <c r="C210" s="1"/>
      <c r="D210" s="1"/>
      <c r="E210" s="1" t="s">
        <v>21</v>
      </c>
      <c r="F210" s="1" t="s">
        <v>239</v>
      </c>
      <c r="G210" s="1" t="s">
        <v>89</v>
      </c>
      <c r="H210" s="1"/>
      <c r="I210" s="2" t="s">
        <v>90</v>
      </c>
      <c r="J210" s="3">
        <v>400000</v>
      </c>
      <c r="K210" s="3">
        <v>400000</v>
      </c>
      <c r="L210" s="3">
        <v>500000</v>
      </c>
    </row>
    <row r="211" spans="1:12" x14ac:dyDescent="0.3">
      <c r="A211" s="1" t="s">
        <v>20</v>
      </c>
      <c r="B211" s="1" t="s">
        <v>21</v>
      </c>
      <c r="C211" s="1"/>
      <c r="D211" s="1"/>
      <c r="E211" s="1" t="s">
        <v>21</v>
      </c>
      <c r="F211" s="1" t="s">
        <v>239</v>
      </c>
      <c r="G211" s="1" t="s">
        <v>284</v>
      </c>
      <c r="H211" s="1"/>
      <c r="I211" s="2" t="s">
        <v>336</v>
      </c>
      <c r="J211" s="3">
        <v>0</v>
      </c>
      <c r="K211" s="3">
        <v>2760250</v>
      </c>
      <c r="L211" s="3">
        <v>0</v>
      </c>
    </row>
    <row r="212" spans="1:12" ht="46.8" x14ac:dyDescent="0.3">
      <c r="A212" s="19" t="s">
        <v>20</v>
      </c>
      <c r="B212" s="9"/>
      <c r="C212" s="9"/>
      <c r="D212" s="9"/>
      <c r="E212" s="9"/>
      <c r="F212" s="45" t="s">
        <v>239</v>
      </c>
      <c r="G212" s="9" t="s">
        <v>91</v>
      </c>
      <c r="H212" s="9" t="s">
        <v>107</v>
      </c>
      <c r="I212" s="10" t="s">
        <v>240</v>
      </c>
      <c r="J212" s="11">
        <f t="shared" ref="J212" si="58">SUM(J210)</f>
        <v>400000</v>
      </c>
      <c r="K212" s="11">
        <f>SUM(K210:K211)</f>
        <v>3160250</v>
      </c>
      <c r="L212" s="11">
        <f>SUM(L210:L211)</f>
        <v>500000</v>
      </c>
    </row>
    <row r="213" spans="1:12" x14ac:dyDescent="0.3">
      <c r="A213" s="70" t="s">
        <v>133</v>
      </c>
      <c r="B213" s="71"/>
      <c r="C213" s="71"/>
      <c r="D213" s="71"/>
      <c r="E213" s="71"/>
      <c r="F213" s="71"/>
      <c r="G213" s="71"/>
      <c r="H213" s="71"/>
      <c r="I213" s="72"/>
      <c r="J213" s="3">
        <f t="shared" ref="J213" si="59">SUM(J169+J171+J174+J176+J178+J183+J190+J196+J204+J206+J209+J212)</f>
        <v>4540624.5999999996</v>
      </c>
      <c r="K213" s="3">
        <f t="shared" ref="K213:L213" si="60">SUM(K169+K171+K174+K176+K178+K183+K190+K196+K204+K206+K209+K212)</f>
        <v>7317669.2000000002</v>
      </c>
      <c r="L213" s="3">
        <f t="shared" si="60"/>
        <v>9674100</v>
      </c>
    </row>
    <row r="214" spans="1:12" x14ac:dyDescent="0.3">
      <c r="A214" s="66" t="s">
        <v>320</v>
      </c>
      <c r="B214" s="65"/>
      <c r="C214" s="65"/>
      <c r="D214" s="65"/>
      <c r="E214" s="65"/>
      <c r="F214" s="65"/>
      <c r="G214" s="65"/>
      <c r="H214" s="65"/>
      <c r="I214" s="65"/>
      <c r="J214" s="73"/>
      <c r="K214" s="73"/>
      <c r="L214" s="73"/>
    </row>
    <row r="215" spans="1:12" x14ac:dyDescent="0.3">
      <c r="A215" s="66" t="s">
        <v>72</v>
      </c>
      <c r="B215" s="65"/>
      <c r="C215" s="65"/>
      <c r="D215" s="65"/>
      <c r="E215" s="65"/>
      <c r="F215" s="65"/>
      <c r="G215" s="65"/>
      <c r="H215" s="65"/>
      <c r="I215" s="65"/>
      <c r="J215" s="74"/>
      <c r="K215" s="74"/>
      <c r="L215" s="74"/>
    </row>
    <row r="216" spans="1:12" x14ac:dyDescent="0.3">
      <c r="A216" s="34" t="s">
        <v>1</v>
      </c>
      <c r="B216" s="34" t="s">
        <v>2</v>
      </c>
      <c r="C216" s="34" t="s">
        <v>3</v>
      </c>
      <c r="D216" s="34" t="s">
        <v>4</v>
      </c>
      <c r="E216" s="34" t="s">
        <v>5</v>
      </c>
      <c r="F216" s="34" t="s">
        <v>6</v>
      </c>
      <c r="G216" s="34" t="s">
        <v>7</v>
      </c>
      <c r="H216" s="36" t="s">
        <v>73</v>
      </c>
      <c r="I216" s="35" t="s">
        <v>8</v>
      </c>
      <c r="J216" s="44" t="s">
        <v>322</v>
      </c>
      <c r="K216" s="25" t="s">
        <v>344</v>
      </c>
      <c r="L216" s="25" t="s">
        <v>345</v>
      </c>
    </row>
    <row r="217" spans="1:12" x14ac:dyDescent="0.3">
      <c r="A217" s="37"/>
      <c r="B217" s="37"/>
      <c r="C217" s="37"/>
      <c r="D217" s="37"/>
      <c r="E217" s="37"/>
      <c r="F217" s="37"/>
      <c r="G217" s="37"/>
      <c r="H217" s="37"/>
      <c r="I217" s="35"/>
      <c r="J217" s="25"/>
      <c r="K217" s="56" t="s">
        <v>74</v>
      </c>
      <c r="L217" s="25"/>
    </row>
    <row r="218" spans="1:12" x14ac:dyDescent="0.3">
      <c r="A218" s="1" t="s">
        <v>20</v>
      </c>
      <c r="B218" s="1" t="s">
        <v>21</v>
      </c>
      <c r="C218" s="1"/>
      <c r="D218" s="1"/>
      <c r="E218" s="1" t="s">
        <v>21</v>
      </c>
      <c r="F218" s="1" t="s">
        <v>241</v>
      </c>
      <c r="G218" s="1" t="s">
        <v>110</v>
      </c>
      <c r="H218" s="1"/>
      <c r="I218" s="2" t="s">
        <v>111</v>
      </c>
      <c r="J218" s="3">
        <v>851000</v>
      </c>
      <c r="K218" s="3">
        <v>851000</v>
      </c>
      <c r="L218" s="3">
        <v>851000</v>
      </c>
    </row>
    <row r="219" spans="1:12" x14ac:dyDescent="0.3">
      <c r="A219" s="1" t="s">
        <v>20</v>
      </c>
      <c r="B219" s="1" t="s">
        <v>21</v>
      </c>
      <c r="C219" s="1" t="s">
        <v>327</v>
      </c>
      <c r="D219" s="1" t="s">
        <v>328</v>
      </c>
      <c r="E219" s="1" t="s">
        <v>21</v>
      </c>
      <c r="F219" s="1" t="s">
        <v>241</v>
      </c>
      <c r="G219" s="1" t="s">
        <v>110</v>
      </c>
      <c r="H219" s="1"/>
      <c r="I219" s="2" t="s">
        <v>111</v>
      </c>
      <c r="J219" s="3">
        <v>0</v>
      </c>
      <c r="K219" s="3">
        <v>69138</v>
      </c>
      <c r="L219" s="3">
        <v>0</v>
      </c>
    </row>
    <row r="220" spans="1:12" x14ac:dyDescent="0.3">
      <c r="A220" s="1" t="s">
        <v>20</v>
      </c>
      <c r="B220" s="1" t="s">
        <v>21</v>
      </c>
      <c r="C220" s="1" t="s">
        <v>332</v>
      </c>
      <c r="D220" s="1" t="s">
        <v>333</v>
      </c>
      <c r="E220" s="1" t="s">
        <v>21</v>
      </c>
      <c r="F220" s="1" t="s">
        <v>241</v>
      </c>
      <c r="G220" s="1" t="s">
        <v>110</v>
      </c>
      <c r="H220" s="1" t="s">
        <v>334</v>
      </c>
      <c r="I220" s="2" t="s">
        <v>111</v>
      </c>
      <c r="J220" s="3">
        <v>0</v>
      </c>
      <c r="K220" s="3">
        <v>10155</v>
      </c>
      <c r="L220" s="3">
        <v>0</v>
      </c>
    </row>
    <row r="221" spans="1:12" x14ac:dyDescent="0.3">
      <c r="A221" s="1" t="s">
        <v>20</v>
      </c>
      <c r="B221" s="1" t="s">
        <v>21</v>
      </c>
      <c r="C221" s="1" t="s">
        <v>332</v>
      </c>
      <c r="D221" s="1" t="s">
        <v>333</v>
      </c>
      <c r="E221" s="1" t="s">
        <v>21</v>
      </c>
      <c r="F221" s="1" t="s">
        <v>241</v>
      </c>
      <c r="G221" s="1" t="s">
        <v>110</v>
      </c>
      <c r="H221" s="1" t="s">
        <v>335</v>
      </c>
      <c r="I221" s="2" t="s">
        <v>111</v>
      </c>
      <c r="J221" s="3">
        <v>0</v>
      </c>
      <c r="K221" s="3">
        <v>47460</v>
      </c>
      <c r="L221" s="3">
        <v>0</v>
      </c>
    </row>
    <row r="222" spans="1:12" x14ac:dyDescent="0.3">
      <c r="A222" s="1" t="s">
        <v>9</v>
      </c>
      <c r="B222" s="1" t="s">
        <v>10</v>
      </c>
      <c r="C222" s="1"/>
      <c r="D222" s="1"/>
      <c r="E222" s="1" t="s">
        <v>10</v>
      </c>
      <c r="F222" s="1" t="s">
        <v>242</v>
      </c>
      <c r="G222" s="1" t="s">
        <v>138</v>
      </c>
      <c r="H222" s="1"/>
      <c r="I222" s="2" t="s">
        <v>146</v>
      </c>
      <c r="J222" s="3">
        <v>80000</v>
      </c>
      <c r="K222" s="3">
        <v>80000</v>
      </c>
      <c r="L222" s="3">
        <v>80000</v>
      </c>
    </row>
    <row r="223" spans="1:12" x14ac:dyDescent="0.3">
      <c r="A223" s="1" t="s">
        <v>20</v>
      </c>
      <c r="B223" s="1" t="s">
        <v>21</v>
      </c>
      <c r="C223" s="1"/>
      <c r="D223" s="1"/>
      <c r="E223" s="1" t="s">
        <v>21</v>
      </c>
      <c r="F223" s="1" t="s">
        <v>241</v>
      </c>
      <c r="G223" s="1" t="s">
        <v>113</v>
      </c>
      <c r="H223" s="1"/>
      <c r="I223" s="2" t="s">
        <v>209</v>
      </c>
      <c r="J223" s="3">
        <v>206000</v>
      </c>
      <c r="K223" s="3">
        <v>206000</v>
      </c>
      <c r="L223" s="3">
        <v>206000</v>
      </c>
    </row>
    <row r="224" spans="1:12" x14ac:dyDescent="0.3">
      <c r="A224" s="1" t="s">
        <v>20</v>
      </c>
      <c r="B224" s="1" t="s">
        <v>21</v>
      </c>
      <c r="C224" s="1" t="s">
        <v>327</v>
      </c>
      <c r="D224" s="1" t="s">
        <v>328</v>
      </c>
      <c r="E224" s="1" t="s">
        <v>21</v>
      </c>
      <c r="F224" s="1" t="s">
        <v>241</v>
      </c>
      <c r="G224" s="1" t="s">
        <v>113</v>
      </c>
      <c r="H224" s="1"/>
      <c r="I224" s="2" t="s">
        <v>209</v>
      </c>
      <c r="J224" s="3">
        <v>0</v>
      </c>
      <c r="K224" s="3">
        <v>17112</v>
      </c>
      <c r="L224" s="3">
        <v>0</v>
      </c>
    </row>
    <row r="225" spans="1:12" x14ac:dyDescent="0.3">
      <c r="A225" s="1" t="s">
        <v>20</v>
      </c>
      <c r="B225" s="1" t="s">
        <v>21</v>
      </c>
      <c r="C225" s="1" t="s">
        <v>332</v>
      </c>
      <c r="D225" s="1" t="s">
        <v>333</v>
      </c>
      <c r="E225" s="1" t="s">
        <v>21</v>
      </c>
      <c r="F225" s="1" t="s">
        <v>241</v>
      </c>
      <c r="G225" s="1" t="s">
        <v>113</v>
      </c>
      <c r="H225" s="1" t="s">
        <v>334</v>
      </c>
      <c r="I225" s="2" t="s">
        <v>209</v>
      </c>
      <c r="J225" s="3">
        <v>0</v>
      </c>
      <c r="K225" s="3">
        <v>2510</v>
      </c>
      <c r="L225" s="3">
        <v>0</v>
      </c>
    </row>
    <row r="226" spans="1:12" x14ac:dyDescent="0.3">
      <c r="A226" s="1" t="s">
        <v>20</v>
      </c>
      <c r="B226" s="1" t="s">
        <v>21</v>
      </c>
      <c r="C226" s="1" t="s">
        <v>332</v>
      </c>
      <c r="D226" s="1" t="s">
        <v>333</v>
      </c>
      <c r="E226" s="1" t="s">
        <v>21</v>
      </c>
      <c r="F226" s="1" t="s">
        <v>241</v>
      </c>
      <c r="G226" s="1" t="s">
        <v>113</v>
      </c>
      <c r="H226" s="1" t="s">
        <v>335</v>
      </c>
      <c r="I226" s="2" t="s">
        <v>209</v>
      </c>
      <c r="J226" s="3">
        <v>0</v>
      </c>
      <c r="K226" s="3">
        <v>11750</v>
      </c>
      <c r="L226" s="3">
        <v>0</v>
      </c>
    </row>
    <row r="227" spans="1:12" x14ac:dyDescent="0.3">
      <c r="A227" s="24">
        <v>231</v>
      </c>
      <c r="B227" s="24">
        <v>10</v>
      </c>
      <c r="C227" s="24"/>
      <c r="D227" s="24"/>
      <c r="E227" s="24">
        <v>10</v>
      </c>
      <c r="F227" s="24">
        <v>3745</v>
      </c>
      <c r="G227" s="24">
        <v>5032</v>
      </c>
      <c r="H227" s="25"/>
      <c r="I227" s="2" t="s">
        <v>116</v>
      </c>
      <c r="J227" s="3">
        <v>77000</v>
      </c>
      <c r="K227" s="3">
        <v>77000</v>
      </c>
      <c r="L227" s="3">
        <v>77000</v>
      </c>
    </row>
    <row r="228" spans="1:12" x14ac:dyDescent="0.3">
      <c r="A228" s="24">
        <v>231</v>
      </c>
      <c r="B228" s="24">
        <v>10</v>
      </c>
      <c r="C228" s="24">
        <v>13101</v>
      </c>
      <c r="D228" s="24">
        <v>2004</v>
      </c>
      <c r="E228" s="24">
        <v>10</v>
      </c>
      <c r="F228" s="24">
        <v>3745</v>
      </c>
      <c r="G228" s="24">
        <v>5032</v>
      </c>
      <c r="H228" s="25"/>
      <c r="I228" s="2" t="s">
        <v>116</v>
      </c>
      <c r="J228" s="3">
        <v>0</v>
      </c>
      <c r="K228" s="3">
        <v>3750</v>
      </c>
      <c r="L228" s="3">
        <v>0</v>
      </c>
    </row>
    <row r="229" spans="1:12" x14ac:dyDescent="0.3">
      <c r="A229" s="24">
        <v>231</v>
      </c>
      <c r="B229" s="24">
        <v>10</v>
      </c>
      <c r="C229" s="24">
        <v>13013</v>
      </c>
      <c r="D229" s="24">
        <v>2005</v>
      </c>
      <c r="E229" s="24">
        <v>10</v>
      </c>
      <c r="F229" s="24">
        <v>3745</v>
      </c>
      <c r="G229" s="24">
        <v>5032</v>
      </c>
      <c r="H229" s="25">
        <v>1041</v>
      </c>
      <c r="I229" s="2" t="s">
        <v>116</v>
      </c>
      <c r="J229" s="3">
        <v>0</v>
      </c>
      <c r="K229" s="3">
        <v>550</v>
      </c>
      <c r="L229" s="3">
        <v>0</v>
      </c>
    </row>
    <row r="230" spans="1:12" x14ac:dyDescent="0.3">
      <c r="A230" s="24">
        <v>231</v>
      </c>
      <c r="B230" s="24">
        <v>10</v>
      </c>
      <c r="C230" s="24">
        <v>13013</v>
      </c>
      <c r="D230" s="24">
        <v>2005</v>
      </c>
      <c r="E230" s="24">
        <v>10</v>
      </c>
      <c r="F230" s="24">
        <v>3745</v>
      </c>
      <c r="G230" s="24">
        <v>5032</v>
      </c>
      <c r="H230" s="25">
        <v>1045</v>
      </c>
      <c r="I230" s="2" t="s">
        <v>116</v>
      </c>
      <c r="J230" s="3">
        <v>0</v>
      </c>
      <c r="K230" s="3">
        <v>2575</v>
      </c>
      <c r="L230" s="3">
        <v>0</v>
      </c>
    </row>
    <row r="231" spans="1:12" x14ac:dyDescent="0.3">
      <c r="A231" s="1" t="s">
        <v>9</v>
      </c>
      <c r="B231" s="1" t="s">
        <v>21</v>
      </c>
      <c r="C231" s="1"/>
      <c r="D231" s="1"/>
      <c r="E231" s="1" t="s">
        <v>10</v>
      </c>
      <c r="F231" s="1" t="s">
        <v>242</v>
      </c>
      <c r="G231" s="1" t="s">
        <v>243</v>
      </c>
      <c r="H231" s="1"/>
      <c r="I231" s="2" t="s">
        <v>148</v>
      </c>
      <c r="J231" s="3">
        <v>40000</v>
      </c>
      <c r="K231" s="3">
        <v>40000</v>
      </c>
      <c r="L231" s="3">
        <v>40000</v>
      </c>
    </row>
    <row r="232" spans="1:12" x14ac:dyDescent="0.3">
      <c r="A232" s="1" t="s">
        <v>9</v>
      </c>
      <c r="B232" s="1" t="s">
        <v>10</v>
      </c>
      <c r="C232" s="1"/>
      <c r="D232" s="1"/>
      <c r="E232" s="1" t="s">
        <v>10</v>
      </c>
      <c r="F232" s="1" t="s">
        <v>242</v>
      </c>
      <c r="G232" s="1" t="s">
        <v>77</v>
      </c>
      <c r="H232" s="1"/>
      <c r="I232" s="2" t="s">
        <v>78</v>
      </c>
      <c r="J232" s="3">
        <v>30000</v>
      </c>
      <c r="K232" s="3">
        <v>30000</v>
      </c>
      <c r="L232" s="3">
        <v>30000</v>
      </c>
    </row>
    <row r="233" spans="1:12" x14ac:dyDescent="0.3">
      <c r="A233" s="1" t="s">
        <v>9</v>
      </c>
      <c r="B233" s="1" t="s">
        <v>10</v>
      </c>
      <c r="C233" s="1"/>
      <c r="D233" s="1"/>
      <c r="E233" s="1" t="s">
        <v>10</v>
      </c>
      <c r="F233" s="1" t="s">
        <v>242</v>
      </c>
      <c r="G233" s="1" t="s">
        <v>119</v>
      </c>
      <c r="H233" s="1"/>
      <c r="I233" s="2" t="s">
        <v>120</v>
      </c>
      <c r="J233" s="3">
        <v>40000</v>
      </c>
      <c r="K233" s="3">
        <v>40000</v>
      </c>
      <c r="L233" s="3">
        <v>40000</v>
      </c>
    </row>
    <row r="234" spans="1:12" x14ac:dyDescent="0.3">
      <c r="A234" s="1" t="s">
        <v>9</v>
      </c>
      <c r="B234" s="1" t="s">
        <v>10</v>
      </c>
      <c r="C234" s="1"/>
      <c r="D234" s="1"/>
      <c r="E234" s="1" t="s">
        <v>10</v>
      </c>
      <c r="F234" s="1" t="s">
        <v>242</v>
      </c>
      <c r="G234" s="1" t="s">
        <v>83</v>
      </c>
      <c r="H234" s="1"/>
      <c r="I234" s="2" t="s">
        <v>93</v>
      </c>
      <c r="J234" s="3">
        <v>380000</v>
      </c>
      <c r="K234" s="3">
        <v>380000</v>
      </c>
      <c r="L234" s="3">
        <v>300000</v>
      </c>
    </row>
    <row r="235" spans="1:12" x14ac:dyDescent="0.3">
      <c r="A235" s="1" t="s">
        <v>9</v>
      </c>
      <c r="B235" s="1" t="s">
        <v>10</v>
      </c>
      <c r="C235" s="1"/>
      <c r="D235" s="1"/>
      <c r="E235" s="1" t="s">
        <v>10</v>
      </c>
      <c r="F235" s="1" t="s">
        <v>242</v>
      </c>
      <c r="G235" s="1" t="s">
        <v>85</v>
      </c>
      <c r="H235" s="1"/>
      <c r="I235" s="2" t="s">
        <v>94</v>
      </c>
      <c r="J235" s="3">
        <v>30000</v>
      </c>
      <c r="K235" s="3">
        <v>30000</v>
      </c>
      <c r="L235" s="3">
        <v>30000</v>
      </c>
    </row>
    <row r="236" spans="1:12" ht="31.2" x14ac:dyDescent="0.3">
      <c r="A236" s="19" t="s">
        <v>20</v>
      </c>
      <c r="B236" s="9"/>
      <c r="C236" s="9"/>
      <c r="D236" s="9"/>
      <c r="E236" s="9"/>
      <c r="F236" s="45" t="s">
        <v>241</v>
      </c>
      <c r="G236" s="9" t="s">
        <v>91</v>
      </c>
      <c r="H236" s="9"/>
      <c r="I236" s="10" t="s">
        <v>244</v>
      </c>
      <c r="J236" s="11">
        <f>SUM(J218:J235)</f>
        <v>1734000</v>
      </c>
      <c r="K236" s="11">
        <f t="shared" ref="K236:L236" si="61">SUM(K218:K235)</f>
        <v>1899000</v>
      </c>
      <c r="L236" s="11">
        <f t="shared" si="61"/>
        <v>1654000</v>
      </c>
    </row>
    <row r="237" spans="1:12" ht="15.6" x14ac:dyDescent="0.3">
      <c r="A237" s="14" t="s">
        <v>20</v>
      </c>
      <c r="B237" s="14" t="s">
        <v>21</v>
      </c>
      <c r="C237" s="14"/>
      <c r="D237" s="14"/>
      <c r="E237" s="14" t="s">
        <v>43</v>
      </c>
      <c r="F237" s="14" t="s">
        <v>261</v>
      </c>
      <c r="G237" s="14" t="s">
        <v>207</v>
      </c>
      <c r="H237" s="14"/>
      <c r="I237" s="17" t="s">
        <v>262</v>
      </c>
      <c r="J237" s="3">
        <v>100000</v>
      </c>
      <c r="K237" s="3">
        <v>100000</v>
      </c>
      <c r="L237" s="3">
        <v>150000</v>
      </c>
    </row>
    <row r="238" spans="1:12" x14ac:dyDescent="0.3">
      <c r="A238" s="1" t="s">
        <v>9</v>
      </c>
      <c r="B238" s="1" t="s">
        <v>10</v>
      </c>
      <c r="C238" s="1"/>
      <c r="D238" s="1"/>
      <c r="E238" s="1" t="s">
        <v>45</v>
      </c>
      <c r="F238" s="1" t="s">
        <v>245</v>
      </c>
      <c r="G238" s="1" t="s">
        <v>246</v>
      </c>
      <c r="H238" s="1"/>
      <c r="I238" s="2" t="s">
        <v>247</v>
      </c>
      <c r="J238" s="3">
        <v>200000</v>
      </c>
      <c r="K238" s="3">
        <v>295260</v>
      </c>
      <c r="L238" s="3">
        <v>200000</v>
      </c>
    </row>
    <row r="239" spans="1:12" ht="15.6" x14ac:dyDescent="0.3">
      <c r="A239" s="19" t="s">
        <v>20</v>
      </c>
      <c r="B239" s="9"/>
      <c r="C239" s="9"/>
      <c r="D239" s="9"/>
      <c r="E239" s="9"/>
      <c r="F239" s="19" t="s">
        <v>261</v>
      </c>
      <c r="G239" s="9" t="s">
        <v>91</v>
      </c>
      <c r="H239" s="9"/>
      <c r="I239" s="10" t="s">
        <v>247</v>
      </c>
      <c r="J239" s="11">
        <f t="shared" ref="J239" si="62">SUM(J237+J238)</f>
        <v>300000</v>
      </c>
      <c r="K239" s="11">
        <f t="shared" ref="K239:L239" si="63">SUM(K237+K238)</f>
        <v>395260</v>
      </c>
      <c r="L239" s="11">
        <f t="shared" si="63"/>
        <v>350000</v>
      </c>
    </row>
    <row r="240" spans="1:12" x14ac:dyDescent="0.3">
      <c r="A240" s="24">
        <v>231</v>
      </c>
      <c r="B240" s="24">
        <v>10</v>
      </c>
      <c r="C240" s="25"/>
      <c r="D240" s="25"/>
      <c r="E240" s="1" t="s">
        <v>21</v>
      </c>
      <c r="F240" s="24">
        <v>1032</v>
      </c>
      <c r="G240" s="24">
        <v>5163</v>
      </c>
      <c r="H240" s="25"/>
      <c r="I240" s="8" t="s">
        <v>248</v>
      </c>
      <c r="J240" s="3">
        <v>13450</v>
      </c>
      <c r="K240" s="3">
        <v>13450</v>
      </c>
      <c r="L240" s="3">
        <v>13450</v>
      </c>
    </row>
    <row r="241" spans="1:12" ht="15.6" x14ac:dyDescent="0.3">
      <c r="A241" s="19" t="s">
        <v>20</v>
      </c>
      <c r="B241" s="26" t="s">
        <v>74</v>
      </c>
      <c r="C241" s="27" t="s">
        <v>74</v>
      </c>
      <c r="D241" s="27"/>
      <c r="E241" s="9" t="s">
        <v>74</v>
      </c>
      <c r="F241" s="46">
        <v>1032</v>
      </c>
      <c r="G241" s="26" t="s">
        <v>74</v>
      </c>
      <c r="H241" s="27"/>
      <c r="I241" s="10" t="s">
        <v>249</v>
      </c>
      <c r="J241" s="11">
        <f t="shared" ref="J241" si="64">SUM(J240)</f>
        <v>13450</v>
      </c>
      <c r="K241" s="11">
        <f t="shared" ref="K241:L241" si="65">SUM(K240)</f>
        <v>13450</v>
      </c>
      <c r="L241" s="11">
        <f t="shared" si="65"/>
        <v>13450</v>
      </c>
    </row>
    <row r="242" spans="1:12" ht="15.6" x14ac:dyDescent="0.3">
      <c r="A242" s="19" t="s">
        <v>20</v>
      </c>
      <c r="B242" s="26">
        <v>10</v>
      </c>
      <c r="C242" s="27"/>
      <c r="D242" s="27"/>
      <c r="E242" s="9" t="s">
        <v>24</v>
      </c>
      <c r="F242" s="46">
        <v>6320</v>
      </c>
      <c r="G242" s="26">
        <v>5163</v>
      </c>
      <c r="H242" s="27"/>
      <c r="I242" s="10" t="s">
        <v>250</v>
      </c>
      <c r="J242" s="11">
        <v>29120</v>
      </c>
      <c r="K242" s="11">
        <v>29120</v>
      </c>
      <c r="L242" s="11">
        <v>29120</v>
      </c>
    </row>
    <row r="243" spans="1:12" ht="15.6" x14ac:dyDescent="0.3">
      <c r="A243" s="19" t="s">
        <v>20</v>
      </c>
      <c r="B243" s="26">
        <v>10</v>
      </c>
      <c r="C243" s="27"/>
      <c r="D243" s="27"/>
      <c r="E243" s="9" t="s">
        <v>22</v>
      </c>
      <c r="F243" s="46">
        <v>3349</v>
      </c>
      <c r="G243" s="26">
        <v>5169</v>
      </c>
      <c r="H243" s="27"/>
      <c r="I243" s="10" t="s">
        <v>251</v>
      </c>
      <c r="J243" s="11">
        <v>50000</v>
      </c>
      <c r="K243" s="11">
        <v>50000</v>
      </c>
      <c r="L243" s="11">
        <v>50000</v>
      </c>
    </row>
    <row r="244" spans="1:12" ht="15.6" x14ac:dyDescent="0.3">
      <c r="A244" s="19" t="s">
        <v>20</v>
      </c>
      <c r="B244" s="26">
        <v>10</v>
      </c>
      <c r="C244" s="27"/>
      <c r="D244" s="27"/>
      <c r="E244" s="9" t="s">
        <v>24</v>
      </c>
      <c r="F244" s="46">
        <v>5212</v>
      </c>
      <c r="G244" s="26">
        <v>5901</v>
      </c>
      <c r="H244" s="27"/>
      <c r="I244" s="10" t="s">
        <v>252</v>
      </c>
      <c r="J244" s="11">
        <v>200000</v>
      </c>
      <c r="K244" s="11">
        <v>2442728.48</v>
      </c>
      <c r="L244" s="3">
        <v>0</v>
      </c>
    </row>
    <row r="245" spans="1:12" ht="31.2" x14ac:dyDescent="0.3">
      <c r="A245" s="19" t="s">
        <v>20</v>
      </c>
      <c r="B245" s="26">
        <v>10</v>
      </c>
      <c r="C245" s="27"/>
      <c r="D245" s="27"/>
      <c r="E245" s="9" t="s">
        <v>24</v>
      </c>
      <c r="F245" s="46">
        <v>5213</v>
      </c>
      <c r="G245" s="26">
        <v>5903</v>
      </c>
      <c r="H245" s="27"/>
      <c r="I245" s="10" t="s">
        <v>311</v>
      </c>
      <c r="J245" s="11">
        <v>20000</v>
      </c>
      <c r="K245" s="11">
        <v>0</v>
      </c>
      <c r="L245" s="11">
        <v>20000</v>
      </c>
    </row>
    <row r="246" spans="1:12" x14ac:dyDescent="0.3">
      <c r="A246" s="14" t="s">
        <v>20</v>
      </c>
      <c r="B246" s="12">
        <v>10</v>
      </c>
      <c r="C246" s="13"/>
      <c r="D246" s="13"/>
      <c r="E246" s="14" t="s">
        <v>24</v>
      </c>
      <c r="F246" s="12">
        <v>5272</v>
      </c>
      <c r="G246" s="12">
        <v>5139</v>
      </c>
      <c r="H246" s="13"/>
      <c r="I246" s="15" t="s">
        <v>325</v>
      </c>
      <c r="J246" s="53">
        <v>0</v>
      </c>
      <c r="K246" s="53">
        <v>23371</v>
      </c>
      <c r="L246" s="3">
        <v>0</v>
      </c>
    </row>
    <row r="247" spans="1:12" ht="31.2" x14ac:dyDescent="0.3">
      <c r="A247" s="19" t="s">
        <v>20</v>
      </c>
      <c r="B247" s="26"/>
      <c r="C247" s="27"/>
      <c r="D247" s="27"/>
      <c r="E247" s="9"/>
      <c r="F247" s="46">
        <v>5272</v>
      </c>
      <c r="G247" s="26"/>
      <c r="H247" s="27"/>
      <c r="I247" s="10" t="s">
        <v>326</v>
      </c>
      <c r="J247" s="11">
        <f t="shared" ref="J247" si="66">SUM(J246)</f>
        <v>0</v>
      </c>
      <c r="K247" s="11">
        <f t="shared" ref="K247:L247" si="67">SUM(K246)</f>
        <v>23371</v>
      </c>
      <c r="L247" s="11">
        <f t="shared" si="67"/>
        <v>0</v>
      </c>
    </row>
    <row r="248" spans="1:12" ht="15.6" x14ac:dyDescent="0.3">
      <c r="A248" s="19" t="s">
        <v>20</v>
      </c>
      <c r="B248" s="26">
        <v>10</v>
      </c>
      <c r="C248" s="27"/>
      <c r="D248" s="27"/>
      <c r="E248" s="9" t="s">
        <v>43</v>
      </c>
      <c r="F248" s="46">
        <v>6310</v>
      </c>
      <c r="G248" s="26">
        <v>5163</v>
      </c>
      <c r="H248" s="27"/>
      <c r="I248" s="10" t="s">
        <v>253</v>
      </c>
      <c r="J248" s="11">
        <v>14000</v>
      </c>
      <c r="K248" s="11">
        <v>14000</v>
      </c>
      <c r="L248" s="11">
        <v>14000</v>
      </c>
    </row>
    <row r="249" spans="1:12" x14ac:dyDescent="0.3">
      <c r="A249" s="38">
        <v>231</v>
      </c>
      <c r="B249" s="40">
        <v>10</v>
      </c>
      <c r="C249" s="40">
        <v>98348</v>
      </c>
      <c r="D249" s="40">
        <v>6117</v>
      </c>
      <c r="E249" s="38">
        <v>12</v>
      </c>
      <c r="F249" s="38">
        <v>6402</v>
      </c>
      <c r="G249" s="38">
        <v>5364</v>
      </c>
      <c r="H249" s="40"/>
      <c r="I249" s="13" t="s">
        <v>274</v>
      </c>
      <c r="J249" s="3">
        <v>9317</v>
      </c>
      <c r="K249" s="3">
        <v>9317</v>
      </c>
      <c r="L249" s="3">
        <v>0</v>
      </c>
    </row>
    <row r="250" spans="1:12" x14ac:dyDescent="0.3">
      <c r="A250" s="38">
        <v>231</v>
      </c>
      <c r="B250" s="40">
        <v>10</v>
      </c>
      <c r="C250" s="40">
        <v>98193</v>
      </c>
      <c r="D250" s="40">
        <v>2006</v>
      </c>
      <c r="E250" s="38">
        <v>12</v>
      </c>
      <c r="F250" s="38">
        <v>6402</v>
      </c>
      <c r="G250" s="38">
        <v>5364</v>
      </c>
      <c r="H250" s="40"/>
      <c r="I250" s="13" t="s">
        <v>274</v>
      </c>
      <c r="J250" s="3">
        <v>0</v>
      </c>
      <c r="K250" s="3">
        <v>0</v>
      </c>
      <c r="L250" s="3">
        <v>6926</v>
      </c>
    </row>
    <row r="251" spans="1:12" ht="15.6" x14ac:dyDescent="0.3">
      <c r="A251" s="19" t="s">
        <v>20</v>
      </c>
      <c r="B251" s="27"/>
      <c r="C251" s="27"/>
      <c r="D251" s="27"/>
      <c r="E251" s="27"/>
      <c r="F251" s="39">
        <v>6402</v>
      </c>
      <c r="G251" s="27"/>
      <c r="H251" s="27"/>
      <c r="I251" s="39" t="s">
        <v>274</v>
      </c>
      <c r="J251" s="11">
        <f t="shared" ref="J251" si="68">SUM(J249:J249)</f>
        <v>9317</v>
      </c>
      <c r="K251" s="11">
        <f t="shared" ref="K251" si="69">SUM(K249:K249)</f>
        <v>9317</v>
      </c>
      <c r="L251" s="11">
        <f>SUM(L249:L250)</f>
        <v>6926</v>
      </c>
    </row>
    <row r="252" spans="1:12" x14ac:dyDescent="0.3">
      <c r="A252" s="14" t="s">
        <v>20</v>
      </c>
      <c r="B252" s="40">
        <v>10</v>
      </c>
      <c r="C252" s="40">
        <v>98193</v>
      </c>
      <c r="D252" s="40">
        <v>2006</v>
      </c>
      <c r="E252" s="40">
        <v>8</v>
      </c>
      <c r="F252" s="13">
        <v>6115</v>
      </c>
      <c r="G252" s="40">
        <v>5021</v>
      </c>
      <c r="H252" s="40"/>
      <c r="I252" s="13" t="s">
        <v>146</v>
      </c>
      <c r="J252" s="53">
        <v>0</v>
      </c>
      <c r="K252" s="57">
        <v>21329</v>
      </c>
      <c r="L252" s="3">
        <v>0</v>
      </c>
    </row>
    <row r="253" spans="1:12" x14ac:dyDescent="0.3">
      <c r="A253" s="14" t="s">
        <v>20</v>
      </c>
      <c r="B253" s="13">
        <v>10</v>
      </c>
      <c r="C253" s="13">
        <v>98193</v>
      </c>
      <c r="D253" s="13">
        <v>2006</v>
      </c>
      <c r="E253" s="13">
        <v>8</v>
      </c>
      <c r="F253" s="13">
        <v>6115</v>
      </c>
      <c r="G253" s="13">
        <v>5139</v>
      </c>
      <c r="H253" s="13"/>
      <c r="I253" s="13" t="s">
        <v>78</v>
      </c>
      <c r="J253" s="53">
        <v>0</v>
      </c>
      <c r="K253" s="53">
        <v>847</v>
      </c>
      <c r="L253" s="3">
        <v>0</v>
      </c>
    </row>
    <row r="254" spans="1:12" x14ac:dyDescent="0.3">
      <c r="A254" s="14" t="s">
        <v>20</v>
      </c>
      <c r="B254" s="13">
        <v>10</v>
      </c>
      <c r="C254" s="13">
        <v>98193</v>
      </c>
      <c r="D254" s="13">
        <v>2006</v>
      </c>
      <c r="E254" s="13">
        <v>8</v>
      </c>
      <c r="F254" s="13">
        <v>6115</v>
      </c>
      <c r="G254" s="13">
        <v>5161</v>
      </c>
      <c r="H254" s="13"/>
      <c r="I254" s="13" t="s">
        <v>103</v>
      </c>
      <c r="J254" s="53">
        <v>0</v>
      </c>
      <c r="K254" s="53">
        <v>264</v>
      </c>
      <c r="L254" s="3">
        <v>0</v>
      </c>
    </row>
    <row r="255" spans="1:12" x14ac:dyDescent="0.3">
      <c r="A255" s="14" t="s">
        <v>20</v>
      </c>
      <c r="B255" s="13">
        <v>10</v>
      </c>
      <c r="C255" s="13">
        <v>98193</v>
      </c>
      <c r="D255" s="13">
        <v>2006</v>
      </c>
      <c r="E255" s="13">
        <v>8</v>
      </c>
      <c r="F255" s="13">
        <v>6115</v>
      </c>
      <c r="G255" s="13">
        <v>5173</v>
      </c>
      <c r="H255" s="13"/>
      <c r="I255" s="13" t="s">
        <v>340</v>
      </c>
      <c r="J255" s="53">
        <v>0</v>
      </c>
      <c r="K255" s="53">
        <v>1480</v>
      </c>
      <c r="L255" s="3">
        <v>0</v>
      </c>
    </row>
    <row r="256" spans="1:12" ht="15.6" x14ac:dyDescent="0.3">
      <c r="A256" s="19" t="s">
        <v>20</v>
      </c>
      <c r="B256" s="27"/>
      <c r="C256" s="27"/>
      <c r="D256" s="27"/>
      <c r="E256" s="27"/>
      <c r="F256" s="39">
        <v>6115</v>
      </c>
      <c r="G256" s="27"/>
      <c r="H256" s="27"/>
      <c r="I256" s="39" t="s">
        <v>337</v>
      </c>
      <c r="J256" s="11">
        <f>SUM(J253:J255)</f>
        <v>0</v>
      </c>
      <c r="K256" s="11">
        <f>SUM(K252:K255)</f>
        <v>23920</v>
      </c>
      <c r="L256" s="11">
        <f>SUM(L252:L255)</f>
        <v>0</v>
      </c>
    </row>
    <row r="257" spans="1:12" x14ac:dyDescent="0.3">
      <c r="A257" s="38">
        <v>231</v>
      </c>
      <c r="B257" s="40">
        <v>10</v>
      </c>
      <c r="C257" s="40"/>
      <c r="D257" s="40"/>
      <c r="E257" s="38">
        <v>12</v>
      </c>
      <c r="F257" s="38">
        <v>6330</v>
      </c>
      <c r="G257" s="38">
        <v>5342</v>
      </c>
      <c r="H257" s="40"/>
      <c r="I257" s="13" t="s">
        <v>201</v>
      </c>
      <c r="J257" s="3">
        <v>132000</v>
      </c>
      <c r="K257" s="3">
        <v>132000</v>
      </c>
      <c r="L257" s="3">
        <v>132000</v>
      </c>
    </row>
    <row r="258" spans="1:12" x14ac:dyDescent="0.3">
      <c r="A258" s="38">
        <v>231</v>
      </c>
      <c r="B258" s="40">
        <v>10</v>
      </c>
      <c r="C258" s="40"/>
      <c r="D258" s="40"/>
      <c r="E258" s="38">
        <v>12</v>
      </c>
      <c r="F258" s="38">
        <v>6330</v>
      </c>
      <c r="G258" s="38">
        <v>5349</v>
      </c>
      <c r="H258" s="40"/>
      <c r="I258" s="13" t="s">
        <v>297</v>
      </c>
      <c r="J258" s="3">
        <v>543000</v>
      </c>
      <c r="K258" s="3">
        <v>543000</v>
      </c>
      <c r="L258" s="3">
        <v>886000</v>
      </c>
    </row>
    <row r="259" spans="1:12" ht="31.2" x14ac:dyDescent="0.3">
      <c r="A259" s="19" t="s">
        <v>20</v>
      </c>
      <c r="B259" s="27"/>
      <c r="C259" s="27"/>
      <c r="D259" s="27"/>
      <c r="E259" s="27"/>
      <c r="F259" s="39">
        <v>6330</v>
      </c>
      <c r="G259" s="27"/>
      <c r="H259" s="27"/>
      <c r="I259" s="55" t="s">
        <v>264</v>
      </c>
      <c r="J259" s="11">
        <f t="shared" ref="J259" si="70">SUM(J257:J258)</f>
        <v>675000</v>
      </c>
      <c r="K259" s="11">
        <f t="shared" ref="K259:L259" si="71">SUM(K257:K258)</f>
        <v>675000</v>
      </c>
      <c r="L259" s="11">
        <f t="shared" si="71"/>
        <v>1018000</v>
      </c>
    </row>
    <row r="260" spans="1:12" x14ac:dyDescent="0.3">
      <c r="A260" s="38">
        <v>236</v>
      </c>
      <c r="B260" s="40">
        <v>20</v>
      </c>
      <c r="C260" s="40"/>
      <c r="D260" s="40"/>
      <c r="E260" s="38">
        <v>8</v>
      </c>
      <c r="F260" s="38">
        <v>6171</v>
      </c>
      <c r="G260" s="38">
        <v>5499</v>
      </c>
      <c r="H260" s="40"/>
      <c r="I260" s="13" t="s">
        <v>271</v>
      </c>
      <c r="J260" s="3">
        <v>123800</v>
      </c>
      <c r="K260" s="3">
        <v>123800</v>
      </c>
      <c r="L260" s="3">
        <v>123800</v>
      </c>
    </row>
    <row r="261" spans="1:12" x14ac:dyDescent="0.3">
      <c r="A261" s="38">
        <v>236</v>
      </c>
      <c r="B261" s="40">
        <v>20</v>
      </c>
      <c r="C261" s="40"/>
      <c r="D261" s="40"/>
      <c r="E261" s="38">
        <v>8</v>
      </c>
      <c r="F261" s="38">
        <v>6171</v>
      </c>
      <c r="G261" s="38">
        <v>5169</v>
      </c>
      <c r="H261" s="40"/>
      <c r="I261" s="13" t="s">
        <v>272</v>
      </c>
      <c r="J261" s="3">
        <v>7000</v>
      </c>
      <c r="K261" s="3">
        <v>7000</v>
      </c>
      <c r="L261" s="3">
        <v>7000</v>
      </c>
    </row>
    <row r="262" spans="1:12" ht="15.6" x14ac:dyDescent="0.3">
      <c r="A262" s="20">
        <v>236</v>
      </c>
      <c r="B262" s="27"/>
      <c r="C262" s="27"/>
      <c r="D262" s="27"/>
      <c r="E262" s="26"/>
      <c r="F262" s="46">
        <v>6171</v>
      </c>
      <c r="G262" s="26"/>
      <c r="H262" s="27"/>
      <c r="I262" s="39" t="s">
        <v>288</v>
      </c>
      <c r="J262" s="11">
        <f t="shared" ref="J262" si="72">SUM(J260:J261)</f>
        <v>130800</v>
      </c>
      <c r="K262" s="11">
        <f t="shared" ref="K262:L262" si="73">SUM(K260:K261)</f>
        <v>130800</v>
      </c>
      <c r="L262" s="11">
        <f t="shared" si="73"/>
        <v>130800</v>
      </c>
    </row>
    <row r="263" spans="1:12" x14ac:dyDescent="0.3">
      <c r="A263" s="38">
        <v>236</v>
      </c>
      <c r="B263" s="40">
        <v>20</v>
      </c>
      <c r="C263" s="40"/>
      <c r="D263" s="40"/>
      <c r="E263" s="38">
        <v>12</v>
      </c>
      <c r="F263" s="38">
        <v>6310</v>
      </c>
      <c r="G263" s="38">
        <v>5163</v>
      </c>
      <c r="H263" s="40"/>
      <c r="I263" s="13" t="s">
        <v>280</v>
      </c>
      <c r="J263" s="3">
        <v>1200</v>
      </c>
      <c r="K263" s="3">
        <v>1200</v>
      </c>
      <c r="L263" s="3">
        <v>1200</v>
      </c>
    </row>
    <row r="264" spans="1:12" ht="15.6" x14ac:dyDescent="0.3">
      <c r="A264" s="20">
        <v>236</v>
      </c>
      <c r="B264" s="27"/>
      <c r="C264" s="27"/>
      <c r="D264" s="27"/>
      <c r="E264" s="26"/>
      <c r="F264" s="46">
        <v>6310</v>
      </c>
      <c r="G264" s="26"/>
      <c r="H264" s="27"/>
      <c r="I264" s="39" t="s">
        <v>288</v>
      </c>
      <c r="J264" s="11">
        <f t="shared" ref="J264" si="74">SUM(J263)</f>
        <v>1200</v>
      </c>
      <c r="K264" s="11">
        <f t="shared" ref="K264:L264" si="75">SUM(K263)</f>
        <v>1200</v>
      </c>
      <c r="L264" s="11">
        <f t="shared" si="75"/>
        <v>1200</v>
      </c>
    </row>
    <row r="265" spans="1:12" x14ac:dyDescent="0.3">
      <c r="A265" s="12">
        <v>236</v>
      </c>
      <c r="B265" s="13">
        <v>30</v>
      </c>
      <c r="C265" s="13"/>
      <c r="D265" s="13"/>
      <c r="E265" s="12">
        <v>1</v>
      </c>
      <c r="F265" s="12">
        <v>2310</v>
      </c>
      <c r="G265" s="12">
        <v>6121</v>
      </c>
      <c r="H265" s="13"/>
      <c r="I265" s="13" t="s">
        <v>90</v>
      </c>
      <c r="J265" s="53">
        <v>0</v>
      </c>
      <c r="K265" s="53">
        <v>421094</v>
      </c>
      <c r="L265" s="3">
        <v>0</v>
      </c>
    </row>
    <row r="266" spans="1:12" x14ac:dyDescent="0.3">
      <c r="A266" s="12">
        <v>236</v>
      </c>
      <c r="B266" s="13">
        <v>30</v>
      </c>
      <c r="C266" s="13"/>
      <c r="D266" s="13"/>
      <c r="E266" s="12">
        <v>1</v>
      </c>
      <c r="F266" s="12">
        <v>2321</v>
      </c>
      <c r="G266" s="12">
        <v>6121</v>
      </c>
      <c r="H266" s="13"/>
      <c r="I266" s="13" t="s">
        <v>90</v>
      </c>
      <c r="J266" s="53">
        <v>0</v>
      </c>
      <c r="K266" s="53">
        <v>264461</v>
      </c>
      <c r="L266" s="3">
        <v>0</v>
      </c>
    </row>
    <row r="267" spans="1:12" x14ac:dyDescent="0.3">
      <c r="A267" s="12">
        <v>236</v>
      </c>
      <c r="B267" s="13">
        <v>30</v>
      </c>
      <c r="C267" s="13"/>
      <c r="D267" s="13"/>
      <c r="E267" s="12">
        <v>12</v>
      </c>
      <c r="F267" s="12">
        <v>6310</v>
      </c>
      <c r="G267" s="12">
        <v>5163</v>
      </c>
      <c r="H267" s="13"/>
      <c r="I267" s="13" t="s">
        <v>280</v>
      </c>
      <c r="J267" s="3">
        <v>1200</v>
      </c>
      <c r="K267" s="3">
        <v>1200</v>
      </c>
      <c r="L267" s="3">
        <v>1200</v>
      </c>
    </row>
    <row r="268" spans="1:12" ht="15.6" x14ac:dyDescent="0.3">
      <c r="A268" s="20">
        <v>236</v>
      </c>
      <c r="B268" s="27"/>
      <c r="C268" s="27"/>
      <c r="D268" s="27"/>
      <c r="E268" s="26"/>
      <c r="F268" s="46">
        <v>6310</v>
      </c>
      <c r="G268" s="26"/>
      <c r="H268" s="27"/>
      <c r="I268" s="39" t="s">
        <v>308</v>
      </c>
      <c r="J268" s="11">
        <f t="shared" ref="J268" si="76">SUM(J267)</f>
        <v>1200</v>
      </c>
      <c r="K268" s="11">
        <f>SUM(K265:K267)</f>
        <v>686755</v>
      </c>
      <c r="L268" s="11">
        <f>SUM(L265:L267)</f>
        <v>1200</v>
      </c>
    </row>
    <row r="269" spans="1:12" x14ac:dyDescent="0.3">
      <c r="A269" s="78" t="s">
        <v>133</v>
      </c>
      <c r="B269" s="79"/>
      <c r="C269" s="79"/>
      <c r="D269" s="79"/>
      <c r="E269" s="79"/>
      <c r="F269" s="79"/>
      <c r="G269" s="79"/>
      <c r="H269" s="79"/>
      <c r="I269" s="80"/>
      <c r="J269" s="4">
        <f>SUM(J236+J239+J241+J242+J243+J244+J245+J248+J251+J259+J262+J264+J268)</f>
        <v>3178087</v>
      </c>
      <c r="K269" s="4">
        <f>SUM(K236+K239+K241+K242+K243+K244+K245+K247+K248+K251+K256+K259+K262+K264+K268)</f>
        <v>6393921.4800000004</v>
      </c>
      <c r="L269" s="4">
        <f>SUM(L236+L239+L241+L242+L243+L244+L245+L247+L248+L251+L256+L259+L262+L264+L268)</f>
        <v>3288696</v>
      </c>
    </row>
    <row r="270" spans="1:12" x14ac:dyDescent="0.3">
      <c r="A270" s="69" t="s">
        <v>254</v>
      </c>
      <c r="B270" s="69"/>
      <c r="C270" s="69"/>
      <c r="D270" s="69"/>
      <c r="E270" s="69"/>
      <c r="F270" s="69"/>
      <c r="G270" s="69"/>
      <c r="H270" s="69"/>
      <c r="I270" s="69"/>
      <c r="J270" s="4">
        <f>SUM(J55+J104+J161+J213+J269)</f>
        <v>32935525.600000001</v>
      </c>
      <c r="K270" s="4">
        <f>SUM(K55+K104+K161+K213+K269)</f>
        <v>35693314.079999998</v>
      </c>
      <c r="L270" s="4">
        <f>SUM(L55+L104+L161+L213+L269)</f>
        <v>33278640</v>
      </c>
    </row>
    <row r="271" spans="1:12" x14ac:dyDescent="0.3">
      <c r="I271" s="28"/>
    </row>
    <row r="272" spans="1:12" x14ac:dyDescent="0.3">
      <c r="A272" t="s">
        <v>259</v>
      </c>
      <c r="I272" t="s">
        <v>257</v>
      </c>
      <c r="J272" s="31">
        <f>SUM(J5+J6+J7+J8+J9+J10+J11+J14+J15+J16+J20+J22+J24+J25+J26+J27+J28+J29+J33+J34+J35+J36+J37+J38+J39+J50+J52+J53+J60+J61+J63+J64+J65+J66+J67+J69+J70+J71+J72+J74+J75+J76+J77+J79+J80+J81+J83+J84+J85+J86+J87+J88+J89+J90+J91+J92+J93+J94+J95+J96+J100+J101+J102+J109+J110+J111+J112+J113+J114+J115+J116+J117+J118+J119+J120+J121+J122+J123+J124+J125+J126+J127+J128+J129+J130+J131+J132+J133+J134+J135+J136+J137+J138+J139+J141+J142+J143+J145+J146+J147+J148+J149+J150+J151+J152+J155+J156+J157+J158+J166+J170+J172+J173+J175+J177+J179+J180+J181+J182+J184+J185+J186+J187+J188+J191+J192+J193+J194+J197+J198+J199+J200+J201+J202+J207+J218+J222+J223+J227+J231+J232+J233+J234+J235+J237+J238+J240+J242+J243+J244+J245+J246+J248+J249+J253+J254+J255+J257+J258+J260+J261+J263+J267)</f>
        <v>15236001</v>
      </c>
      <c r="K272" s="31">
        <f>SUM(K5+K6+K7+K8+K9+K10+K11+K14+K15+K16+K20+K22+K24+K25+K26+K27+K28+K29+K31+K33+K34+K35+K36+K37+K38+K39+K50+K52+K53+K60+K61+K63+K64+K65+K66+K67+K69+K70+K71+K72+K74+K75+K76+K77+K79+K80+K81+K83+K84+K85+K86+K87+K88+K89+K90+K91+K92+K93+K94+K95+K96+K97+K100+K101+K102+K109+K110+K111+K112+K113+K114+K115+K116+K117+K118+K119+K120+K121+K122+K123+K124+K125+K126+K127+K128+K129+K130+K131+K132+K133+K134+K135+K136+K137+K138+K139+K141+K142+K143+K145+K146+K147+K148+K149+K150+K151+K152+K153+K155+K156+K157+K158+K159+K166+K170+K172+K173+K175+K177+K179+K180+K181+K182+K184+K185+K186+K187+K188+K191+K192+K193+K194+K197+K198+K199+K200+K201+K202+K207+K218+K219+K220+K221+K222+K223+K224+K225+K226+K227+K228+K229+K230+K231+K232+K233+K234+K235+K237+K238+K240+K242+K243+K244+K245+K246+K248+K249+K252+K253+K254+K255+K257+K258+K260+K261+K263+K267)</f>
        <v>18017280.079999998</v>
      </c>
      <c r="L272" s="31">
        <f>SUM(L5+L6+L7+L8+L9+L10+L11+L14+L15+L16+L17+L20+L22+L24+L25+L26+L27+L28+L29+L31+L33+L34+L35+L36+L37+L38+L39+L43+L50+L52+L53+L60+L61+L63+L64+L65+L66+L67+L69+L70+L71+L72+L74+L75+L76+L77+L79+L80+L81+L83+L84+L85+L86+L87+L88+L89+L90+L91+L92+L93+L94+L95+L96+L97+L100+L101+L102+L109+L110+L111+L112+L113+L114+L115+L116+L117+L118+L119+L120+L121+L122+L123+L124+L125+L126+L127+L128+L129+L130+L131+L132+L133+L134+L135+L136+L137+L138+L139+L141+L142+L143+L145+L146+L147+L148+L149+L150+L151+L152+L153+L155+L156+L157+L158+L159+L166+L170+L172+L173+L175+L177+L179+L180+L181+L182+L184+L185+L186+L187+L188+L191+L192+L193+L194+L197+L198+L199+L200+L201+L202+L207+L218+L219+L220+L221+L222+L223+L224+L225+L226+L227+L228+L229+L230+L231+L232+L233+L234+L235+L237+L238+L240+L242+L243+L244+L245+L246+L248+L249+L250+L252+L253+L254+L255+L257+L258+L260+L261+L263+L267)</f>
        <v>14771640</v>
      </c>
    </row>
    <row r="273" spans="1:12" x14ac:dyDescent="0.3">
      <c r="I273" t="s">
        <v>258</v>
      </c>
      <c r="J273" s="31">
        <f>SUM(J12+J18+J40+J41+J44+J45+J48+J98+J167+J168+J195+J203+J205+J208+J210)</f>
        <v>17699524.600000001</v>
      </c>
      <c r="K273" s="31">
        <f>SUM(K12+K18+K40+K41+K44+K45+K46+K47+K48+K98+K167+K168+K195+K203+K205+K208+K210+K211+K265+K266)</f>
        <v>17676034</v>
      </c>
      <c r="L273" s="31">
        <f>SUM(L12+L18+L40+L41+L44+L45+L46+L47+L48+L98+L167+L168+L189+L195+L203+L205+L208+L210+L211+L265+L266)</f>
        <v>18507000</v>
      </c>
    </row>
    <row r="274" spans="1:12" x14ac:dyDescent="0.3">
      <c r="J274" s="31">
        <f t="shared" ref="J274" si="77">SUM(J272:J273)</f>
        <v>32935525.600000001</v>
      </c>
      <c r="K274" s="31">
        <f t="shared" ref="K274:L274" si="78">SUM(K272:K273)</f>
        <v>35693314.079999998</v>
      </c>
      <c r="L274" s="31">
        <f t="shared" si="78"/>
        <v>33278640</v>
      </c>
    </row>
    <row r="275" spans="1:12" x14ac:dyDescent="0.3">
      <c r="I275" s="28"/>
    </row>
    <row r="276" spans="1:12" x14ac:dyDescent="0.3">
      <c r="A276" s="29" t="s">
        <v>255</v>
      </c>
      <c r="B276" s="29"/>
      <c r="C276" s="30"/>
      <c r="D276" s="29"/>
      <c r="E276" s="29"/>
      <c r="F276" s="29"/>
      <c r="G276" s="29"/>
      <c r="H276" s="29"/>
      <c r="I276" s="29" t="s">
        <v>74</v>
      </c>
    </row>
    <row r="277" spans="1:12" x14ac:dyDescent="0.3">
      <c r="A277" s="32" t="s">
        <v>74</v>
      </c>
      <c r="B277" s="32"/>
      <c r="C277" s="33"/>
      <c r="I277" s="32" t="s">
        <v>74</v>
      </c>
    </row>
    <row r="278" spans="1:12" x14ac:dyDescent="0.3">
      <c r="A278" s="32">
        <v>8115</v>
      </c>
      <c r="B278" s="32"/>
      <c r="C278" s="33"/>
      <c r="I278" s="32" t="s">
        <v>74</v>
      </c>
      <c r="J278" s="31">
        <v>13631372.6</v>
      </c>
      <c r="K278" s="31">
        <v>13631372.6</v>
      </c>
      <c r="L278" s="31">
        <v>13917447</v>
      </c>
    </row>
    <row r="279" spans="1:12" x14ac:dyDescent="0.3">
      <c r="A279" s="32">
        <v>8114</v>
      </c>
      <c r="B279" s="32"/>
      <c r="C279" s="33"/>
      <c r="I279" s="32"/>
    </row>
    <row r="282" spans="1:12" x14ac:dyDescent="0.3">
      <c r="A282" t="s">
        <v>74</v>
      </c>
    </row>
    <row r="283" spans="1:12" x14ac:dyDescent="0.3">
      <c r="A283" t="s">
        <v>309</v>
      </c>
      <c r="J283" s="31">
        <v>-13631372.6</v>
      </c>
      <c r="K283" s="31">
        <v>-13631372.6</v>
      </c>
      <c r="L283" s="31">
        <v>-13917447</v>
      </c>
    </row>
    <row r="285" spans="1:12" x14ac:dyDescent="0.3">
      <c r="A285" t="s">
        <v>74</v>
      </c>
    </row>
  </sheetData>
  <mergeCells count="22">
    <mergeCell ref="A56:I56"/>
    <mergeCell ref="J56:L57"/>
    <mergeCell ref="A57:I57"/>
    <mergeCell ref="A1:I1"/>
    <mergeCell ref="K1:L1"/>
    <mergeCell ref="A2:I2"/>
    <mergeCell ref="K2:L2"/>
    <mergeCell ref="A55:I55"/>
    <mergeCell ref="A270:I270"/>
    <mergeCell ref="A104:I104"/>
    <mergeCell ref="A105:I105"/>
    <mergeCell ref="J105:L106"/>
    <mergeCell ref="A106:I106"/>
    <mergeCell ref="A161:I161"/>
    <mergeCell ref="A162:I162"/>
    <mergeCell ref="J162:L163"/>
    <mergeCell ref="A163:I163"/>
    <mergeCell ref="A213:I213"/>
    <mergeCell ref="A214:I214"/>
    <mergeCell ref="J214:L215"/>
    <mergeCell ref="A215:I215"/>
    <mergeCell ref="A269:I269"/>
  </mergeCells>
  <pageMargins left="0.7" right="0.7" top="0.78740157499999996" bottom="0.78740157499999996" header="0.3" footer="0.3"/>
  <pageSetup paperSize="9" scale="64" orientation="portrait" horizontalDpi="4294967295" verticalDpi="4294967295" r:id="rId1"/>
  <rowBreaks count="4" manualBreakCount="4">
    <brk id="55" max="16383" man="1"/>
    <brk id="104" max="16383" man="1"/>
    <brk id="161" max="11" man="1"/>
    <brk id="2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příjmy 3</vt:lpstr>
      <vt:lpstr>výdaje 3</vt:lpstr>
      <vt:lpstr>'příjmy 3'!Oblast_tisku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2021-06-04T07:43:39Z</cp:lastPrinted>
  <dcterms:created xsi:type="dcterms:W3CDTF">2017-09-27T07:59:29Z</dcterms:created>
  <dcterms:modified xsi:type="dcterms:W3CDTF">2021-06-04T07:43:46Z</dcterms:modified>
</cp:coreProperties>
</file>